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5"/>
  </bookViews>
  <sheets>
    <sheet name="πιν. 3-5" sheetId="1" r:id="rId1"/>
    <sheet name="πιν 6" sheetId="2" r:id="rId2"/>
    <sheet name="πιν 7α " sheetId="3" r:id="rId3"/>
    <sheet name="πιν 7β" sheetId="4" r:id="rId4"/>
    <sheet name="πιν 8α-γ" sheetId="5" r:id="rId5"/>
    <sheet name="πιν 9a-c" sheetId="6" r:id="rId6"/>
  </sheets>
  <definedNames>
    <definedName name="_xlnm.Print_Area" localSheetId="1">'πιν 6'!$B$1:$AN$15</definedName>
    <definedName name="_xlnm.Print_Area" localSheetId="2">'πιν 7α '!$B$1:$Q$25</definedName>
    <definedName name="_xlnm.Print_Area" localSheetId="3">'πιν 7β'!$B$1:$AC$12</definedName>
    <definedName name="_xlnm.Print_Area" localSheetId="5">'πιν 9a-c'!$A$1:$R$42</definedName>
    <definedName name="_xlnm.Print_Area" localSheetId="0">'πιν. 3-5'!$A$1:$S$64</definedName>
  </definedNames>
  <calcPr fullCalcOnLoad="1"/>
</workbook>
</file>

<file path=xl/sharedStrings.xml><?xml version="1.0" encoding="utf-8"?>
<sst xmlns="http://schemas.openxmlformats.org/spreadsheetml/2006/main" count="504" uniqueCount="129">
  <si>
    <t>Νεοεισερχόμενοι</t>
  </si>
  <si>
    <t>Σύνολο</t>
  </si>
  <si>
    <t>Λευκωσία</t>
  </si>
  <si>
    <t>Λάρνακα</t>
  </si>
  <si>
    <t>Αμμόχωστος</t>
  </si>
  <si>
    <t>Λεμεσός</t>
  </si>
  <si>
    <t>Πάφος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</si>
  <si>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</si>
  <si>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</si>
  <si>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</si>
  <si>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</si>
  <si>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</si>
  <si>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</si>
  <si>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</si>
  <si>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</si>
  <si>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</si>
  <si>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ΣΥΝΟΛΟ</t>
  </si>
  <si>
    <t>-</t>
  </si>
  <si>
    <t>ΕΛΛΗΝΟΚΥΠΡΙΟΣ</t>
  </si>
  <si>
    <t>ΕΥΡΩΠΑΙΟΣ ΠΟΛΙΤΗΣ</t>
  </si>
  <si>
    <t>ΠΟΝΤΙΟΣ ΜΕ ΕΛΛΗΝΙΚΟ ΔΙΑΒΑΤΗΡΙΟ</t>
  </si>
  <si>
    <t>ΤΟΥΡΚΟΚΥΠΡΙΟΣ</t>
  </si>
  <si>
    <t>ΑΛΛΟΔΑΠΟΣ</t>
  </si>
  <si>
    <t>ΚΑΘΕΣΤΩΣ ΣΥΜΠΛΗΡ. ΠΡΟΣΤΑΣΙΑΣ</t>
  </si>
  <si>
    <t>ΑΝΑΓΝΩΡ. ΠΟΛΙΤΙΚΟΣ ΠΡΟΣΦΥΓΑΣ</t>
  </si>
  <si>
    <t>ΚΟΙΝΟΤΗΤΑ</t>
  </si>
  <si>
    <t>ΒΟΥΛΓΑΡΙΑ</t>
  </si>
  <si>
    <t>ΓΑΛΛΙΑ</t>
  </si>
  <si>
    <t>ΓΕΡΜΑΝΙΑ</t>
  </si>
  <si>
    <t>ΕΛΛΑΔΑ</t>
  </si>
  <si>
    <t>ΚΥΠΡΟΣ</t>
  </si>
  <si>
    <t>ΜΕΓΑΛΗ ΒΡΕΤΑΝΙΑ</t>
  </si>
  <si>
    <t>ΟΥΓΓΑΡΙΑ</t>
  </si>
  <si>
    <t>ΠΟΛΩΝΙΑ</t>
  </si>
  <si>
    <t>ΡΟΥΜΑΝΙΑ</t>
  </si>
  <si>
    <t>ΕΠΙΘΥΜΗΤΟ ΕΠΑΓΓΕΛΜΑ</t>
  </si>
  <si>
    <t>ΑΜΜΟΧΩΣΤΟΣ</t>
  </si>
  <si>
    <t>ΛΑΡΝΑΚΑ</t>
  </si>
  <si>
    <t>ΛΕΜΕΣΟΣ</t>
  </si>
  <si>
    <t>ΛΕΥΚΩΣΙΑ</t>
  </si>
  <si>
    <t>ΠΑΦΟΣ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</si>
  <si>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</si>
  <si>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</si>
  <si>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</si>
  <si>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</si>
  <si>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</si>
  <si>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</si>
  <si>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</si>
  <si>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</si>
  <si>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Αρ.</t>
  </si>
  <si>
    <t>%</t>
  </si>
  <si>
    <t xml:space="preserve">Αρ. </t>
  </si>
  <si>
    <t>ΑΝΑΛΦΑΒΗΤΟΣ</t>
  </si>
  <si>
    <t>ΣΤΟΙΧΕΙΩΔΗΣ ΕΚΠΑΙΔΕΥΣΗ</t>
  </si>
  <si>
    <t>ΔΕΥΤΕΡΟΒΑΘΜΙΑ ΓΕΝΙΚΗ ΕΚΠΑΙΔΕΥΣΗ</t>
  </si>
  <si>
    <t>ΔΕΥΤΕΡΟΒΑΘΜΙΑ ΤΕΧΝΙΚΗ ΕΚΠΑΙΔΕΥΣΗ</t>
  </si>
  <si>
    <t>ΑΠΟΦΟΙΤΟΣ ΑΝΩΤΕΡΗΣ ΣΧΟΛΗΣ</t>
  </si>
  <si>
    <t>ΑΠΟΦΟΙΤΟΣ ΠΑΝΕΠΙΣΤΗΜΙΟΥ</t>
  </si>
  <si>
    <t>Μεταβολή</t>
  </si>
  <si>
    <t xml:space="preserve">ΠΙΝΑΚΑΣ 3: </t>
  </si>
  <si>
    <t>ΑΡΙΘΜΟΣ ΕΓΓΕΓΡΑΜΜΕΝΩΝ ΑΝΕΡΓΩΝ ΣΤΗΝ ΚΑΤΗΓΟΡΙΑ</t>
  </si>
  <si>
    <t>Νεοεισερχόμενοι - Κύπριοι</t>
  </si>
  <si>
    <t>ΑΡΙΘΜΟΣ ΕΓΓΕΓΡΑΜΜΕΝΩΝ ΚΥΠΡΙΩΝ ΑΝΕΡΓΩΝ ΣΤΗΝ ΚΑΤΗΓΟΡΙΑ</t>
  </si>
  <si>
    <t xml:space="preserve">ΠΙΝΑΚΑΣ 5: ΑΡΙΘΜΟΣ ΕΓΓΕΓΡΑΜΜΕΝΩΝ ΚΥΠΡΙΩΝ ΑΝΕΡΓΩΝ </t>
  </si>
  <si>
    <t xml:space="preserve">ΠΙΝΑΚΑΣ 4: </t>
  </si>
  <si>
    <t xml:space="preserve">ΠΙΝΑΚΑΣ 6: ΑΡΙΘΜΟΣ ΕΓΓΕΓΡΑΜΜΕΝΩΝ ΑΝΕΡΓΩΝ ΣΤΗΝ ΚΑΤΗΓΟΡΙΑ ΝΕΟΕΙΣΕΡΧΟΜΕΝΩΝ </t>
  </si>
  <si>
    <t>Νεοεισερχόμενοι - ΕΕ</t>
  </si>
  <si>
    <t>Νεοεισερχόμενοι -Σύνολο</t>
  </si>
  <si>
    <t xml:space="preserve">Ποσοστό ΕΕ ανέργων στην κατηγορία "νεοεισερχόμενος" στο σύνολο των ανέργων στην κατηγορία "νεοεισερχόμενος" </t>
  </si>
  <si>
    <t xml:space="preserve">ΠΙΝΑΚΑΣ 8α: ΑΡΙΘΜΟΣ ΕΓΓΕΓΡΑΜΜΕΝΩΝ ΕΥΡΩΠΑΙΩΝ ΑΝΕΡΓΩΝ ΣΤΗΝ ΚΑΤΗΓΟΡΙΑ ΝΕΟΕΙΣΕΡΧΟΜΕΝΩΝ </t>
  </si>
  <si>
    <t>ΠΙΝΑΚΑΣ 8β: ΑΡΙΘΜΟΣ ΕΓΓΕΓΡΑΜΜΕΝΩΝ ΑΝΕΡΓΩΝ ΣΤΗΝ ΚΑΤΗΓΟΡΙΑ ΝΕΟΕΙΣΕΡΧΟΜΕΝΩΝ  (ΣΥΝΟΛΟ) ΚΑΤΑ ΕΠΙΘΥΜΗΤΟ ΕΠΑΓΓΕΛΜΑ</t>
  </si>
  <si>
    <t xml:space="preserve">ΠΙΝΑΚΑΣ 9α: ΝΕΕΣ ΕΓΓΡΑΦΕΣ ΝΕΟΕΙΣΕΡΧΟΜΕΝΩΝ </t>
  </si>
  <si>
    <t xml:space="preserve">ΠΙΝΑΚΑΣ 9β: ΝΕΕΣ ΕΓΓΡΑΦΕΣ ΝΕΟΕΙΣΕΡΧΟΜΕΝΩΝ </t>
  </si>
  <si>
    <t>Ηλικία</t>
  </si>
  <si>
    <t>50-54</t>
  </si>
  <si>
    <t>55-59</t>
  </si>
  <si>
    <t>ΤΡΙΤΟΒΑΘΜΙΑ ΕΚΠΑΙΔΕΥΣΗ</t>
  </si>
  <si>
    <t>ΔΕΥΤΕΡΟΒΑΘΜΙΑ ΓΕΝΙΚΗ ΚΑΙ ΤΕΧΝΙΚΗ ΕΚΠΑΙΔΕΥΣΗ</t>
  </si>
  <si>
    <t xml:space="preserve">ΠΙΝΑΚΑΣ 9γ: ΝΕΕΣ ΕΓΓΡΑΦΕΣ ΝΕΟΕΙΣΕΡΧΟΜΕΝΩΝ </t>
  </si>
  <si>
    <t xml:space="preserve">ΠΙΝΑΚΑΣ 8γ: ΠΟΣΟΣΤΟ ΕΓΓΕΓΡΑΜΜΕΝΩΝ ΕΥΡΩΠΑΙΩΝ  ΑΝΕΡΓΩΝ ΣΤΗΝ ΚΑΤΗΓΟΡΙΑ ΝΕΟΕΙΣΕΡΧΟΜΕΝΩΝ </t>
  </si>
  <si>
    <t>Αμμόχ.</t>
  </si>
  <si>
    <t>Μεταβ. μηνών</t>
  </si>
  <si>
    <t xml:space="preserve"> Αμμόχωστος</t>
  </si>
  <si>
    <t>ΣΕΡΒΙΑ</t>
  </si>
  <si>
    <t>Μετ. μήνα</t>
  </si>
  <si>
    <t xml:space="preserve">ΠΙΝΑΚΑΣ 7α: ΑΡΙΘΜΟΣ (ΚΑΙ ΠΟΣΟΣΤΟ) ΕΓΓΕΓΡΑΜΜΕΝΩΝ ΑΝΕΡΓΩΝ ΕΥΡΩΠΑΙΩΝ ΠΟΛΙΤΩΝ ΣΤΗΝ ΚΑΤΗΓΟΡΙΑ ΝΕΟΕΙΣΕΡΧΟΜΕΝΩΝ </t>
  </si>
  <si>
    <t xml:space="preserve">Σύνολο </t>
  </si>
  <si>
    <t xml:space="preserve">ΠΙΝΑΚΑΣ 7β: ΑΡΙΘΜΟΣ ΕΓΓΕΓΡΑΜΜΕΝΩΝ ΑΝΕΡΓΩΝ ΕΥΡΩΠΑΙΩΝ ΠΟΛΙΤΩΝ ΠΡΟΕΡΧΟΜΕΝΩΝ ΑΠΟ  </t>
  </si>
  <si>
    <t>ΣΥΓΚΕΚΡΙΜΕΝΕΣ ΧΩΡΕΣ ΚΑΤΑ ΜΗΝΑ</t>
  </si>
  <si>
    <t>ΔΑΝΙΑ</t>
  </si>
  <si>
    <t>ΛΙΘΟΥΑΝΙΑ</t>
  </si>
  <si>
    <t>Ιαν. 2013</t>
  </si>
  <si>
    <t>ΓΕΩΡΓΙΑ</t>
  </si>
  <si>
    <t>ΕΛΒΕΤΙΑ</t>
  </si>
  <si>
    <t>Φεβ. 2013</t>
  </si>
  <si>
    <t>Μαρτ. 2013</t>
  </si>
  <si>
    <t>Απρ. 2013</t>
  </si>
  <si>
    <t>Μάιος 2013</t>
  </si>
  <si>
    <t>Ιούνιος 2013</t>
  </si>
  <si>
    <t>Ιούλιος 2013</t>
  </si>
  <si>
    <t>ΣΛΟΒΑΚΙΑ</t>
  </si>
  <si>
    <t>Αύγ. 2013</t>
  </si>
  <si>
    <t>Σεπτ. 2013</t>
  </si>
  <si>
    <t>ΡΩΣΣΙΑ</t>
  </si>
  <si>
    <t>ΟΥΚΡΑΝΙΑ</t>
  </si>
  <si>
    <t>Οκτ. 2013</t>
  </si>
  <si>
    <t>ΝΟΡΒΗΓΙΑ</t>
  </si>
  <si>
    <t>Νοέμ. 2013</t>
  </si>
  <si>
    <t>Γεν. Σύνολο μήνα</t>
  </si>
  <si>
    <t>Δεκ. 2013</t>
  </si>
  <si>
    <t>Συν. Δεκέμβρη 2013</t>
  </si>
  <si>
    <t>Συν.Νοέμβρη 2013</t>
  </si>
  <si>
    <t>ΝΕΟΕΙΣΕΡΧΟΜΕΝΩΝ ΚΑΤΑ ΜΟΡΦΩΤΙΚΟ ΕΠΙΠΕΔΟ ΚΑΙ ΕΠΑΡΧΙΑ - Ιανουάριος 2014</t>
  </si>
  <si>
    <t>ΣΤΗΝ ΚΑΤΗΓΟΡΙΑ ΝΕΟΕΙΣΕΡΧΟΜΕΝΩΝ ΚΑΤΑ ΗΛΙΚΙΑ ΚΑΙ ΜΟΡΦΩΤΙΚΟ ΕΠΙΠΕΔΟ</t>
  </si>
  <si>
    <t>Δεκέμβριος΄13</t>
  </si>
  <si>
    <t>Ιανουάριος΄14</t>
  </si>
  <si>
    <t>Ιαν. 2014</t>
  </si>
  <si>
    <t>ΚΑΤΑ ΚΟΙΝΟΤΗΤΑ</t>
  </si>
  <si>
    <t xml:space="preserve">ΚΑΤΑ ΧΩΡΑ ΠΡΟΕΛΕΥΣΗΣ -Ιανουάριος 2014 </t>
  </si>
  <si>
    <t>Σ Δεκέμ. 2013</t>
  </si>
  <si>
    <t>Σ Ιανουάριος 2014</t>
  </si>
  <si>
    <t>ΕΣΘΟΝΙΑ</t>
  </si>
  <si>
    <t>ΚΑΤΑ ΕΠΙΘΥΜΗΤΟ ΕΠΑΓΓΕΛΜΑ- ΙΑΝΟΥΑΡΙΟΣ 2014</t>
  </si>
  <si>
    <t>ΙΑΝΟΥΑΡΙΟΣ 2014</t>
  </si>
  <si>
    <t>ΣΤΟ ΣΥΝΟΛΟ ΤΩΝ ΝΕΟΕΙΣΕΡΧΟΜΕΝΩΝ ΑΝΕΡΓΩΝ ΚΑΤΑ ΕΠΙΘΥΜΗΤΟ ΕΠΑΓΓΕΛΜΑ - ΙΑΝΟΥΑΡΙΟΣ 2014</t>
  </si>
  <si>
    <t>ΚΑΤΑ ΚΟΙΝΟΤΗΤΑ- ΙΑΝΟΥΑΡΙΟΣ 2014</t>
  </si>
  <si>
    <t xml:space="preserve"> ΚΑΤΑ ΜΟΡΦΩΤΙΚΟ ΕΠΙΠΕΔΟ - ΙΑΝΟΥΑΡΙΟΣ 2014</t>
  </si>
  <si>
    <t xml:space="preserve"> ΚΑΤΑ ΜΟΡΦΩΤΙΚΟ ΕΠΙΠΕΔΟ ΚΑΙ ΗΛΙΚΙΑ - ΙΑΝΟΥΑΡΙΟΣ 2014</t>
  </si>
  <si>
    <t>Συν. Ιανουάρη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</si>
</sst>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sz val="9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thin">
        <color indexed="8"/>
      </left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/>
      <bottom/>
    </border>
    <border>
      <left/>
      <right style="medium"/>
      <top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9" fontId="2" fillId="0" borderId="13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9" fontId="2" fillId="0" borderId="15" xfId="0" applyNumberFormat="1" applyFont="1" applyFill="1" applyBorder="1" applyAlignment="1">
      <alignment/>
    </xf>
    <xf numFmtId="9" fontId="5" fillId="0" borderId="21" xfId="0" applyNumberFormat="1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9" fontId="2" fillId="0" borderId="14" xfId="0" applyNumberFormat="1" applyFont="1" applyFill="1" applyBorder="1" applyAlignment="1">
      <alignment/>
    </xf>
    <xf numFmtId="9" fontId="2" fillId="0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6" xfId="0" applyFont="1" applyBorder="1" applyAlignment="1">
      <alignment/>
    </xf>
    <xf numFmtId="0" fontId="5" fillId="0" borderId="25" xfId="0" applyFont="1" applyBorder="1" applyAlignment="1">
      <alignment/>
    </xf>
    <xf numFmtId="9" fontId="5" fillId="0" borderId="26" xfId="57" applyFont="1" applyFill="1" applyBorder="1" applyAlignment="1">
      <alignment/>
    </xf>
    <xf numFmtId="9" fontId="6" fillId="34" borderId="23" xfId="57" applyFont="1" applyFill="1" applyBorder="1" applyAlignment="1">
      <alignment/>
    </xf>
    <xf numFmtId="9" fontId="5" fillId="0" borderId="26" xfId="0" applyNumberFormat="1" applyFont="1" applyFill="1" applyBorder="1" applyAlignment="1">
      <alignment/>
    </xf>
    <xf numFmtId="9" fontId="6" fillId="34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" fontId="5" fillId="0" borderId="26" xfId="57" applyNumberFormat="1" applyFont="1" applyFill="1" applyBorder="1" applyAlignment="1">
      <alignment/>
    </xf>
    <xf numFmtId="1" fontId="5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9" fontId="5" fillId="0" borderId="30" xfId="57" applyFont="1" applyFill="1" applyBorder="1" applyAlignment="1">
      <alignment/>
    </xf>
    <xf numFmtId="9" fontId="5" fillId="0" borderId="31" xfId="57" applyFont="1" applyFill="1" applyBorder="1" applyAlignment="1">
      <alignment/>
    </xf>
    <xf numFmtId="9" fontId="5" fillId="0" borderId="24" xfId="0" applyNumberFormat="1" applyFont="1" applyFill="1" applyBorder="1" applyAlignment="1">
      <alignment/>
    </xf>
    <xf numFmtId="9" fontId="5" fillId="0" borderId="18" xfId="0" applyNumberFormat="1" applyFont="1" applyFill="1" applyBorder="1" applyAlignment="1">
      <alignment/>
    </xf>
    <xf numFmtId="9" fontId="5" fillId="0" borderId="26" xfId="57" applyFont="1" applyFill="1" applyBorder="1" applyAlignment="1">
      <alignment/>
    </xf>
    <xf numFmtId="1" fontId="5" fillId="0" borderId="26" xfId="57" applyNumberFormat="1" applyFont="1" applyFill="1" applyBorder="1" applyAlignment="1">
      <alignment/>
    </xf>
    <xf numFmtId="9" fontId="5" fillId="0" borderId="26" xfId="0" applyNumberFormat="1" applyFont="1" applyFill="1" applyBorder="1" applyAlignment="1">
      <alignment/>
    </xf>
    <xf numFmtId="1" fontId="5" fillId="0" borderId="2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3" fontId="5" fillId="0" borderId="26" xfId="0" applyNumberFormat="1" applyFont="1" applyFill="1" applyBorder="1" applyAlignment="1">
      <alignment/>
    </xf>
    <xf numFmtId="0" fontId="8" fillId="0" borderId="0" xfId="0" applyFont="1" applyAlignment="1">
      <alignment/>
    </xf>
    <xf numFmtId="9" fontId="9" fillId="0" borderId="0" xfId="57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32" xfId="0" applyFont="1" applyFill="1" applyBorder="1" applyAlignment="1">
      <alignment wrapText="1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9" fontId="15" fillId="0" borderId="26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0" xfId="0" applyFont="1" applyFill="1" applyBorder="1" applyAlignment="1">
      <alignment/>
    </xf>
    <xf numFmtId="0" fontId="15" fillId="0" borderId="17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9" fontId="16" fillId="0" borderId="0" xfId="57" applyFont="1" applyAlignment="1">
      <alignment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9" fontId="15" fillId="0" borderId="26" xfId="57" applyFont="1" applyFill="1" applyBorder="1" applyAlignment="1">
      <alignment/>
    </xf>
    <xf numFmtId="1" fontId="15" fillId="0" borderId="26" xfId="57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9" fontId="15" fillId="0" borderId="0" xfId="57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15" fillId="0" borderId="0" xfId="57" applyNumberFormat="1" applyFont="1" applyFill="1" applyBorder="1" applyAlignment="1">
      <alignment/>
    </xf>
    <xf numFmtId="0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" fontId="14" fillId="0" borderId="0" xfId="57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26" xfId="0" applyNumberFormat="1" applyBorder="1" applyAlignment="1">
      <alignment/>
    </xf>
    <xf numFmtId="9" fontId="5" fillId="0" borderId="36" xfId="57" applyFont="1" applyFill="1" applyBorder="1" applyAlignment="1">
      <alignment/>
    </xf>
    <xf numFmtId="0" fontId="1" fillId="0" borderId="16" xfId="0" applyFont="1" applyBorder="1" applyAlignment="1">
      <alignment/>
    </xf>
    <xf numFmtId="0" fontId="18" fillId="0" borderId="16" xfId="0" applyFont="1" applyBorder="1" applyAlignment="1">
      <alignment/>
    </xf>
    <xf numFmtId="1" fontId="5" fillId="34" borderId="26" xfId="0" applyNumberFormat="1" applyFont="1" applyFill="1" applyBorder="1" applyAlignment="1">
      <alignment/>
    </xf>
    <xf numFmtId="9" fontId="5" fillId="34" borderId="26" xfId="57" applyFont="1" applyFill="1" applyBorder="1" applyAlignment="1">
      <alignment/>
    </xf>
    <xf numFmtId="9" fontId="6" fillId="34" borderId="26" xfId="57" applyFont="1" applyFill="1" applyBorder="1" applyAlignment="1">
      <alignment/>
    </xf>
    <xf numFmtId="1" fontId="6" fillId="34" borderId="26" xfId="57" applyNumberFormat="1" applyFont="1" applyFill="1" applyBorder="1" applyAlignment="1">
      <alignment/>
    </xf>
    <xf numFmtId="9" fontId="6" fillId="34" borderId="26" xfId="0" applyNumberFormat="1" applyFont="1" applyFill="1" applyBorder="1" applyAlignment="1">
      <alignment/>
    </xf>
    <xf numFmtId="1" fontId="5" fillId="34" borderId="37" xfId="0" applyNumberFormat="1" applyFont="1" applyFill="1" applyBorder="1" applyAlignment="1">
      <alignment/>
    </xf>
    <xf numFmtId="9" fontId="5" fillId="34" borderId="37" xfId="57" applyFont="1" applyFill="1" applyBorder="1" applyAlignment="1">
      <alignment/>
    </xf>
    <xf numFmtId="9" fontId="6" fillId="34" borderId="37" xfId="0" applyNumberFormat="1" applyFont="1" applyFill="1" applyBorder="1" applyAlignment="1">
      <alignment/>
    </xf>
    <xf numFmtId="1" fontId="6" fillId="34" borderId="37" xfId="57" applyNumberFormat="1" applyFont="1" applyFill="1" applyBorder="1" applyAlignment="1">
      <alignment/>
    </xf>
    <xf numFmtId="0" fontId="19" fillId="0" borderId="0" xfId="0" applyFont="1" applyAlignment="1">
      <alignment/>
    </xf>
    <xf numFmtId="0" fontId="0" fillId="34" borderId="0" xfId="0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9" fontId="9" fillId="0" borderId="0" xfId="57" applyFont="1" applyFill="1" applyAlignment="1">
      <alignment/>
    </xf>
    <xf numFmtId="9" fontId="9" fillId="0" borderId="0" xfId="57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28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9" fontId="5" fillId="0" borderId="24" xfId="0" applyNumberFormat="1" applyFont="1" applyFill="1" applyBorder="1" applyAlignment="1">
      <alignment/>
    </xf>
    <xf numFmtId="9" fontId="5" fillId="0" borderId="21" xfId="0" applyNumberFormat="1" applyFont="1" applyFill="1" applyBorder="1" applyAlignment="1">
      <alignment/>
    </xf>
    <xf numFmtId="9" fontId="5" fillId="0" borderId="18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6" fillId="0" borderId="32" xfId="0" applyFont="1" applyBorder="1" applyAlignment="1">
      <alignment wrapText="1"/>
    </xf>
    <xf numFmtId="0" fontId="2" fillId="0" borderId="39" xfId="0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/>
    </xf>
    <xf numFmtId="9" fontId="5" fillId="34" borderId="11" xfId="57" applyFont="1" applyFill="1" applyBorder="1" applyAlignment="1">
      <alignment/>
    </xf>
    <xf numFmtId="0" fontId="14" fillId="0" borderId="40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9" fontId="5" fillId="34" borderId="11" xfId="0" applyNumberFormat="1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1" fontId="6" fillId="34" borderId="11" xfId="0" applyNumberFormat="1" applyFont="1" applyFill="1" applyBorder="1" applyAlignment="1">
      <alignment/>
    </xf>
    <xf numFmtId="9" fontId="6" fillId="34" borderId="11" xfId="57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9" fontId="3" fillId="0" borderId="26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6" fillId="0" borderId="42" xfId="0" applyFont="1" applyFill="1" applyBorder="1" applyAlignment="1">
      <alignment wrapText="1"/>
    </xf>
    <xf numFmtId="0" fontId="6" fillId="0" borderId="44" xfId="0" applyFont="1" applyFill="1" applyBorder="1" applyAlignment="1">
      <alignment/>
    </xf>
    <xf numFmtId="9" fontId="6" fillId="0" borderId="45" xfId="0" applyNumberFormat="1" applyFont="1" applyFill="1" applyBorder="1" applyAlignment="1">
      <alignment/>
    </xf>
    <xf numFmtId="0" fontId="6" fillId="0" borderId="44" xfId="0" applyFont="1" applyFill="1" applyBorder="1" applyAlignment="1">
      <alignment/>
    </xf>
    <xf numFmtId="9" fontId="6" fillId="0" borderId="4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Border="1" applyAlignment="1">
      <alignment/>
    </xf>
    <xf numFmtId="9" fontId="22" fillId="0" borderId="31" xfId="57" applyFont="1" applyBorder="1" applyAlignment="1">
      <alignment/>
    </xf>
    <xf numFmtId="9" fontId="22" fillId="0" borderId="25" xfId="57" applyFont="1" applyBorder="1" applyAlignment="1">
      <alignment/>
    </xf>
    <xf numFmtId="9" fontId="23" fillId="0" borderId="12" xfId="57" applyFont="1" applyFill="1" applyBorder="1" applyAlignment="1">
      <alignment horizontal="center"/>
    </xf>
    <xf numFmtId="9" fontId="23" fillId="0" borderId="47" xfId="57" applyFont="1" applyFill="1" applyBorder="1" applyAlignment="1">
      <alignment horizontal="center"/>
    </xf>
    <xf numFmtId="1" fontId="22" fillId="0" borderId="18" xfId="57" applyNumberFormat="1" applyFont="1" applyFill="1" applyBorder="1" applyAlignment="1">
      <alignment/>
    </xf>
    <xf numFmtId="9" fontId="22" fillId="0" borderId="23" xfId="57" applyFont="1" applyFill="1" applyBorder="1" applyAlignment="1">
      <alignment/>
    </xf>
    <xf numFmtId="9" fontId="5" fillId="34" borderId="19" xfId="0" applyNumberFormat="1" applyFont="1" applyFill="1" applyBorder="1" applyAlignment="1">
      <alignment/>
    </xf>
    <xf numFmtId="9" fontId="6" fillId="34" borderId="19" xfId="57" applyFont="1" applyFill="1" applyBorder="1" applyAlignment="1">
      <alignment/>
    </xf>
    <xf numFmtId="9" fontId="23" fillId="0" borderId="18" xfId="57" applyFont="1" applyFill="1" applyBorder="1" applyAlignment="1">
      <alignment horizontal="left" wrapText="1"/>
    </xf>
    <xf numFmtId="0" fontId="2" fillId="33" borderId="48" xfId="0" applyFont="1" applyFill="1" applyBorder="1" applyAlignment="1">
      <alignment horizontal="center"/>
    </xf>
    <xf numFmtId="0" fontId="6" fillId="34" borderId="26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9" fontId="6" fillId="0" borderId="50" xfId="0" applyNumberFormat="1" applyFont="1" applyFill="1" applyBorder="1" applyAlignment="1">
      <alignment/>
    </xf>
    <xf numFmtId="0" fontId="6" fillId="0" borderId="42" xfId="0" applyFont="1" applyBorder="1" applyAlignment="1">
      <alignment wrapText="1"/>
    </xf>
    <xf numFmtId="9" fontId="6" fillId="34" borderId="43" xfId="0" applyNumberFormat="1" applyFont="1" applyFill="1" applyBorder="1" applyAlignment="1">
      <alignment/>
    </xf>
    <xf numFmtId="0" fontId="6" fillId="34" borderId="51" xfId="0" applyFont="1" applyFill="1" applyBorder="1" applyAlignment="1">
      <alignment/>
    </xf>
    <xf numFmtId="0" fontId="6" fillId="34" borderId="52" xfId="0" applyFont="1" applyFill="1" applyBorder="1" applyAlignment="1">
      <alignment/>
    </xf>
    <xf numFmtId="9" fontId="6" fillId="34" borderId="53" xfId="0" applyNumberFormat="1" applyFont="1" applyFill="1" applyBorder="1" applyAlignment="1">
      <alignment/>
    </xf>
    <xf numFmtId="9" fontId="6" fillId="34" borderId="54" xfId="0" applyNumberFormat="1" applyFont="1" applyFill="1" applyBorder="1" applyAlignment="1">
      <alignment/>
    </xf>
    <xf numFmtId="0" fontId="6" fillId="34" borderId="53" xfId="0" applyFont="1" applyFill="1" applyBorder="1" applyAlignment="1">
      <alignment/>
    </xf>
    <xf numFmtId="9" fontId="6" fillId="34" borderId="22" xfId="0" applyNumberFormat="1" applyFont="1" applyFill="1" applyBorder="1" applyAlignment="1">
      <alignment/>
    </xf>
    <xf numFmtId="0" fontId="4" fillId="0" borderId="41" xfId="0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9" fontId="2" fillId="0" borderId="54" xfId="0" applyNumberFormat="1" applyFont="1" applyFill="1" applyBorder="1" applyAlignment="1">
      <alignment/>
    </xf>
    <xf numFmtId="9" fontId="6" fillId="0" borderId="22" xfId="0" applyNumberFormat="1" applyFont="1" applyBorder="1" applyAlignment="1">
      <alignment/>
    </xf>
    <xf numFmtId="0" fontId="4" fillId="0" borderId="51" xfId="0" applyFont="1" applyFill="1" applyBorder="1" applyAlignment="1">
      <alignment/>
    </xf>
    <xf numFmtId="9" fontId="6" fillId="0" borderId="22" xfId="0" applyNumberFormat="1" applyFont="1" applyFill="1" applyBorder="1" applyAlignment="1">
      <alignment/>
    </xf>
    <xf numFmtId="9" fontId="6" fillId="0" borderId="51" xfId="0" applyNumberFormat="1" applyFont="1" applyFill="1" applyBorder="1" applyAlignment="1">
      <alignment/>
    </xf>
    <xf numFmtId="9" fontId="2" fillId="0" borderId="51" xfId="0" applyNumberFormat="1" applyFont="1" applyFill="1" applyBorder="1" applyAlignment="1">
      <alignment/>
    </xf>
    <xf numFmtId="9" fontId="2" fillId="0" borderId="4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9" fontId="6" fillId="34" borderId="26" xfId="57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5" fillId="0" borderId="3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32" xfId="0" applyFont="1" applyBorder="1" applyAlignment="1">
      <alignment/>
    </xf>
    <xf numFmtId="0" fontId="2" fillId="33" borderId="2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14" fillId="0" borderId="41" xfId="0" applyFont="1" applyFill="1" applyBorder="1" applyAlignment="1">
      <alignment/>
    </xf>
    <xf numFmtId="0" fontId="6" fillId="0" borderId="5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9" fontId="6" fillId="0" borderId="23" xfId="57" applyFont="1" applyFill="1" applyBorder="1" applyAlignment="1">
      <alignment/>
    </xf>
    <xf numFmtId="0" fontId="6" fillId="35" borderId="26" xfId="0" applyFont="1" applyFill="1" applyBorder="1" applyAlignment="1">
      <alignment/>
    </xf>
    <xf numFmtId="9" fontId="6" fillId="35" borderId="26" xfId="57" applyFont="1" applyFill="1" applyBorder="1" applyAlignment="1">
      <alignment/>
    </xf>
    <xf numFmtId="3" fontId="2" fillId="35" borderId="55" xfId="0" applyNumberFormat="1" applyFont="1" applyFill="1" applyBorder="1" applyAlignment="1">
      <alignment/>
    </xf>
    <xf numFmtId="0" fontId="14" fillId="0" borderId="57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24" xfId="0" applyFont="1" applyFill="1" applyBorder="1" applyAlignment="1">
      <alignment horizontal="left" wrapText="1"/>
    </xf>
    <xf numFmtId="9" fontId="15" fillId="0" borderId="23" xfId="57" applyFont="1" applyFill="1" applyBorder="1" applyAlignment="1">
      <alignment/>
    </xf>
    <xf numFmtId="0" fontId="14" fillId="0" borderId="24" xfId="0" applyFont="1" applyFill="1" applyBorder="1" applyAlignment="1">
      <alignment wrapText="1"/>
    </xf>
    <xf numFmtId="3" fontId="14" fillId="0" borderId="53" xfId="0" applyNumberFormat="1" applyFont="1" applyFill="1" applyBorder="1" applyAlignment="1">
      <alignment/>
    </xf>
    <xf numFmtId="1" fontId="14" fillId="0" borderId="53" xfId="0" applyNumberFormat="1" applyFont="1" applyFill="1" applyBorder="1" applyAlignment="1">
      <alignment/>
    </xf>
    <xf numFmtId="0" fontId="21" fillId="0" borderId="53" xfId="0" applyNumberFormat="1" applyFont="1" applyBorder="1" applyAlignment="1">
      <alignment/>
    </xf>
    <xf numFmtId="0" fontId="14" fillId="0" borderId="53" xfId="0" applyFont="1" applyBorder="1" applyAlignment="1">
      <alignment/>
    </xf>
    <xf numFmtId="1" fontId="14" fillId="0" borderId="53" xfId="57" applyNumberFormat="1" applyFont="1" applyFill="1" applyBorder="1" applyAlignment="1">
      <alignment/>
    </xf>
    <xf numFmtId="9" fontId="14" fillId="0" borderId="53" xfId="0" applyNumberFormat="1" applyFont="1" applyFill="1" applyBorder="1" applyAlignment="1">
      <alignment/>
    </xf>
    <xf numFmtId="9" fontId="14" fillId="0" borderId="22" xfId="0" applyNumberFormat="1" applyFont="1" applyFill="1" applyBorder="1" applyAlignment="1">
      <alignment/>
    </xf>
    <xf numFmtId="9" fontId="22" fillId="0" borderId="30" xfId="57" applyFont="1" applyBorder="1" applyAlignment="1">
      <alignment/>
    </xf>
    <xf numFmtId="9" fontId="25" fillId="35" borderId="26" xfId="57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35" borderId="26" xfId="0" applyFont="1" applyFill="1" applyBorder="1" applyAlignment="1">
      <alignment horizontal="center"/>
    </xf>
    <xf numFmtId="1" fontId="11" fillId="36" borderId="44" xfId="57" applyNumberFormat="1" applyFont="1" applyFill="1" applyBorder="1" applyAlignment="1">
      <alignment/>
    </xf>
    <xf numFmtId="9" fontId="12" fillId="36" borderId="26" xfId="57" applyFont="1" applyFill="1" applyBorder="1" applyAlignment="1">
      <alignment horizontal="center"/>
    </xf>
    <xf numFmtId="1" fontId="22" fillId="36" borderId="26" xfId="57" applyNumberFormat="1" applyFont="1" applyFill="1" applyBorder="1" applyAlignment="1">
      <alignment/>
    </xf>
    <xf numFmtId="9" fontId="25" fillId="36" borderId="26" xfId="57" applyFont="1" applyFill="1" applyBorder="1" applyAlignment="1">
      <alignment/>
    </xf>
    <xf numFmtId="9" fontId="22" fillId="0" borderId="0" xfId="57" applyFont="1" applyFill="1" applyBorder="1" applyAlignment="1">
      <alignment/>
    </xf>
    <xf numFmtId="9" fontId="22" fillId="12" borderId="28" xfId="57" applyFont="1" applyFill="1" applyBorder="1" applyAlignment="1">
      <alignment horizontal="left" wrapText="1"/>
    </xf>
    <xf numFmtId="1" fontId="22" fillId="12" borderId="28" xfId="57" applyNumberFormat="1" applyFont="1" applyFill="1" applyBorder="1" applyAlignment="1">
      <alignment/>
    </xf>
    <xf numFmtId="9" fontId="22" fillId="12" borderId="23" xfId="57" applyFont="1" applyFill="1" applyBorder="1" applyAlignment="1">
      <alignment/>
    </xf>
    <xf numFmtId="9" fontId="23" fillId="36" borderId="14" xfId="57" applyFont="1" applyFill="1" applyBorder="1" applyAlignment="1">
      <alignment/>
    </xf>
    <xf numFmtId="1" fontId="23" fillId="36" borderId="12" xfId="57" applyNumberFormat="1" applyFont="1" applyFill="1" applyBorder="1" applyAlignment="1">
      <alignment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0" fillId="36" borderId="26" xfId="0" applyNumberFormat="1" applyFill="1" applyBorder="1" applyAlignment="1">
      <alignment/>
    </xf>
    <xf numFmtId="0" fontId="0" fillId="35" borderId="26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58" xfId="0" applyBorder="1" applyAlignment="1">
      <alignment/>
    </xf>
    <xf numFmtId="0" fontId="0" fillId="35" borderId="0" xfId="0" applyNumberFormat="1" applyFill="1" applyBorder="1" applyAlignment="1">
      <alignment/>
    </xf>
    <xf numFmtId="9" fontId="6" fillId="35" borderId="0" xfId="57" applyFont="1" applyFill="1" applyBorder="1" applyAlignment="1">
      <alignment/>
    </xf>
    <xf numFmtId="0" fontId="2" fillId="35" borderId="23" xfId="0" applyFont="1" applyFill="1" applyBorder="1" applyAlignment="1">
      <alignment horizontal="center"/>
    </xf>
    <xf numFmtId="9" fontId="6" fillId="34" borderId="22" xfId="57" applyFont="1" applyFill="1" applyBorder="1" applyAlignment="1">
      <alignment/>
    </xf>
    <xf numFmtId="9" fontId="5" fillId="34" borderId="16" xfId="0" applyNumberFormat="1" applyFont="1" applyFill="1" applyBorder="1" applyAlignment="1">
      <alignment/>
    </xf>
    <xf numFmtId="9" fontId="22" fillId="0" borderId="24" xfId="57" applyFont="1" applyBorder="1" applyAlignment="1">
      <alignment/>
    </xf>
    <xf numFmtId="9" fontId="20" fillId="36" borderId="23" xfId="57" applyFont="1" applyFill="1" applyBorder="1" applyAlignment="1">
      <alignment horizontal="center"/>
    </xf>
    <xf numFmtId="1" fontId="22" fillId="36" borderId="23" xfId="57" applyNumberFormat="1" applyFont="1" applyFill="1" applyBorder="1" applyAlignment="1">
      <alignment/>
    </xf>
    <xf numFmtId="9" fontId="20" fillId="37" borderId="49" xfId="57" applyFont="1" applyFill="1" applyBorder="1" applyAlignment="1">
      <alignment/>
    </xf>
    <xf numFmtId="9" fontId="24" fillId="36" borderId="45" xfId="57" applyFont="1" applyFill="1" applyBorder="1" applyAlignment="1">
      <alignment/>
    </xf>
    <xf numFmtId="1" fontId="22" fillId="35" borderId="26" xfId="57" applyNumberFormat="1" applyFont="1" applyFill="1" applyBorder="1" applyAlignment="1">
      <alignment/>
    </xf>
    <xf numFmtId="1" fontId="23" fillId="35" borderId="26" xfId="57" applyNumberFormat="1" applyFont="1" applyFill="1" applyBorder="1" applyAlignment="1">
      <alignment/>
    </xf>
    <xf numFmtId="9" fontId="24" fillId="35" borderId="26" xfId="57" applyFont="1" applyFill="1" applyBorder="1" applyAlignment="1">
      <alignment/>
    </xf>
    <xf numFmtId="0" fontId="8" fillId="35" borderId="26" xfId="0" applyFont="1" applyFill="1" applyBorder="1" applyAlignment="1">
      <alignment/>
    </xf>
    <xf numFmtId="9" fontId="23" fillId="36" borderId="26" xfId="57" applyFont="1" applyFill="1" applyBorder="1" applyAlignment="1">
      <alignment horizontal="center"/>
    </xf>
    <xf numFmtId="1" fontId="11" fillId="36" borderId="59" xfId="57" applyNumberFormat="1" applyFont="1" applyFill="1" applyBorder="1" applyAlignment="1">
      <alignment/>
    </xf>
    <xf numFmtId="9" fontId="24" fillId="36" borderId="13" xfId="57" applyFont="1" applyFill="1" applyBorder="1" applyAlignment="1">
      <alignment/>
    </xf>
    <xf numFmtId="1" fontId="23" fillId="36" borderId="13" xfId="57" applyNumberFormat="1" applyFont="1" applyFill="1" applyBorder="1" applyAlignment="1">
      <alignment/>
    </xf>
    <xf numFmtId="9" fontId="25" fillId="36" borderId="13" xfId="57" applyFont="1" applyFill="1" applyBorder="1" applyAlignment="1">
      <alignment/>
    </xf>
    <xf numFmtId="9" fontId="23" fillId="36" borderId="22" xfId="57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1" fontId="5" fillId="34" borderId="5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0" xfId="0" applyAlignment="1">
      <alignment horizontal="left"/>
    </xf>
    <xf numFmtId="9" fontId="12" fillId="36" borderId="60" xfId="57" applyFont="1" applyFill="1" applyBorder="1" applyAlignment="1">
      <alignment horizontal="center"/>
    </xf>
    <xf numFmtId="9" fontId="23" fillId="36" borderId="23" xfId="57" applyFont="1" applyFill="1" applyBorder="1" applyAlignment="1">
      <alignment horizontal="center"/>
    </xf>
    <xf numFmtId="9" fontId="24" fillId="36" borderId="47" xfId="57" applyFont="1" applyFill="1" applyBorder="1" applyAlignment="1">
      <alignment/>
    </xf>
    <xf numFmtId="0" fontId="0" fillId="35" borderId="36" xfId="0" applyFill="1" applyBorder="1" applyAlignment="1">
      <alignment/>
    </xf>
    <xf numFmtId="9" fontId="25" fillId="35" borderId="61" xfId="57" applyFont="1" applyFill="1" applyBorder="1" applyAlignment="1">
      <alignment/>
    </xf>
    <xf numFmtId="0" fontId="0" fillId="35" borderId="62" xfId="0" applyFill="1" applyBorder="1" applyAlignment="1">
      <alignment/>
    </xf>
    <xf numFmtId="0" fontId="2" fillId="35" borderId="3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9" fontId="11" fillId="36" borderId="63" xfId="57" applyFont="1" applyFill="1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0" xfId="0" applyNumberFormat="1" applyBorder="1" applyAlignment="1">
      <alignment/>
    </xf>
    <xf numFmtId="1" fontId="23" fillId="36" borderId="22" xfId="57" applyNumberFormat="1" applyFont="1" applyFill="1" applyBorder="1" applyAlignment="1">
      <alignment/>
    </xf>
    <xf numFmtId="0" fontId="55" fillId="36" borderId="26" xfId="0" applyNumberFormat="1" applyFont="1" applyFill="1" applyBorder="1" applyAlignment="1">
      <alignment/>
    </xf>
    <xf numFmtId="0" fontId="55" fillId="36" borderId="45" xfId="0" applyNumberFormat="1" applyFont="1" applyFill="1" applyBorder="1" applyAlignment="1">
      <alignment/>
    </xf>
    <xf numFmtId="9" fontId="5" fillId="0" borderId="0" xfId="0" applyNumberFormat="1" applyFont="1" applyFill="1" applyAlignment="1">
      <alignment/>
    </xf>
    <xf numFmtId="0" fontId="6" fillId="34" borderId="23" xfId="0" applyFont="1" applyFill="1" applyBorder="1" applyAlignment="1">
      <alignment horizontal="center"/>
    </xf>
    <xf numFmtId="0" fontId="6" fillId="0" borderId="32" xfId="0" applyFont="1" applyFill="1" applyBorder="1" applyAlignment="1">
      <alignment wrapText="1"/>
    </xf>
    <xf numFmtId="9" fontId="6" fillId="34" borderId="23" xfId="57" applyFont="1" applyFill="1" applyBorder="1" applyAlignment="1">
      <alignment/>
    </xf>
    <xf numFmtId="9" fontId="6" fillId="34" borderId="23" xfId="0" applyNumberFormat="1" applyFont="1" applyFill="1" applyBorder="1" applyAlignment="1">
      <alignment/>
    </xf>
    <xf numFmtId="9" fontId="6" fillId="34" borderId="43" xfId="0" applyNumberFormat="1" applyFont="1" applyFill="1" applyBorder="1" applyAlignment="1">
      <alignment/>
    </xf>
    <xf numFmtId="1" fontId="6" fillId="34" borderId="50" xfId="0" applyNumberFormat="1" applyFont="1" applyFill="1" applyBorder="1" applyAlignment="1">
      <alignment/>
    </xf>
    <xf numFmtId="9" fontId="6" fillId="34" borderId="16" xfId="57" applyFont="1" applyFill="1" applyBorder="1" applyAlignment="1">
      <alignment/>
    </xf>
    <xf numFmtId="1" fontId="6" fillId="34" borderId="16" xfId="0" applyNumberFormat="1" applyFont="1" applyFill="1" applyBorder="1" applyAlignment="1">
      <alignment/>
    </xf>
    <xf numFmtId="9" fontId="6" fillId="34" borderId="16" xfId="0" applyNumberFormat="1" applyFont="1" applyFill="1" applyBorder="1" applyAlignment="1">
      <alignment/>
    </xf>
    <xf numFmtId="1" fontId="6" fillId="34" borderId="16" xfId="57" applyNumberFormat="1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9" fontId="5" fillId="0" borderId="23" xfId="57" applyFont="1" applyFill="1" applyBorder="1" applyAlignment="1">
      <alignment/>
    </xf>
    <xf numFmtId="9" fontId="5" fillId="34" borderId="19" xfId="57" applyFont="1" applyFill="1" applyBorder="1" applyAlignment="1">
      <alignment/>
    </xf>
    <xf numFmtId="1" fontId="5" fillId="34" borderId="45" xfId="0" applyNumberFormat="1" applyFont="1" applyFill="1" applyBorder="1" applyAlignment="1">
      <alignment/>
    </xf>
    <xf numFmtId="9" fontId="5" fillId="34" borderId="64" xfId="57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wrapText="1"/>
    </xf>
    <xf numFmtId="9" fontId="5" fillId="0" borderId="23" xfId="0" applyNumberFormat="1" applyFont="1" applyFill="1" applyBorder="1" applyAlignment="1">
      <alignment/>
    </xf>
    <xf numFmtId="9" fontId="5" fillId="0" borderId="43" xfId="0" applyNumberFormat="1" applyFont="1" applyFill="1" applyBorder="1" applyAlignment="1">
      <alignment/>
    </xf>
    <xf numFmtId="9" fontId="14" fillId="0" borderId="53" xfId="57" applyFont="1" applyFill="1" applyBorder="1" applyAlignment="1">
      <alignment/>
    </xf>
    <xf numFmtId="3" fontId="2" fillId="0" borderId="53" xfId="0" applyNumberFormat="1" applyFont="1" applyFill="1" applyBorder="1" applyAlignment="1">
      <alignment/>
    </xf>
    <xf numFmtId="9" fontId="2" fillId="0" borderId="53" xfId="0" applyNumberFormat="1" applyFont="1" applyFill="1" applyBorder="1" applyAlignment="1">
      <alignment/>
    </xf>
    <xf numFmtId="9" fontId="6" fillId="0" borderId="26" xfId="57" applyFont="1" applyFill="1" applyBorder="1" applyAlignment="1">
      <alignment/>
    </xf>
    <xf numFmtId="0" fontId="6" fillId="0" borderId="24" xfId="0" applyFont="1" applyFill="1" applyBorder="1" applyAlignment="1">
      <alignment/>
    </xf>
    <xf numFmtId="9" fontId="5" fillId="0" borderId="23" xfId="57" applyFont="1" applyFill="1" applyBorder="1" applyAlignment="1">
      <alignment/>
    </xf>
    <xf numFmtId="9" fontId="5" fillId="0" borderId="23" xfId="0" applyNumberFormat="1" applyFont="1" applyFill="1" applyBorder="1" applyAlignment="1">
      <alignment/>
    </xf>
    <xf numFmtId="0" fontId="6" fillId="34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34" borderId="65" xfId="0" applyFont="1" applyFill="1" applyBorder="1" applyAlignment="1">
      <alignment horizontal="center"/>
    </xf>
    <xf numFmtId="0" fontId="6" fillId="34" borderId="57" xfId="0" applyFont="1" applyFill="1" applyBorder="1" applyAlignment="1">
      <alignment horizontal="center"/>
    </xf>
    <xf numFmtId="0" fontId="6" fillId="34" borderId="66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66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70" xfId="0" applyFont="1" applyFill="1" applyBorder="1" applyAlignment="1">
      <alignment horizontal="center"/>
    </xf>
    <xf numFmtId="0" fontId="14" fillId="0" borderId="67" xfId="0" applyFont="1" applyFill="1" applyBorder="1" applyAlignment="1">
      <alignment horizontal="center"/>
    </xf>
    <xf numFmtId="0" fontId="14" fillId="0" borderId="65" xfId="0" applyFont="1" applyFill="1" applyBorder="1" applyAlignment="1">
      <alignment horizontal="center"/>
    </xf>
    <xf numFmtId="0" fontId="14" fillId="0" borderId="71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9" fontId="11" fillId="36" borderId="20" xfId="57" applyFont="1" applyFill="1" applyBorder="1" applyAlignment="1">
      <alignment horizontal="center"/>
    </xf>
    <xf numFmtId="9" fontId="11" fillId="36" borderId="63" xfId="57" applyFont="1" applyFill="1" applyBorder="1" applyAlignment="1">
      <alignment horizontal="center"/>
    </xf>
    <xf numFmtId="9" fontId="11" fillId="36" borderId="73" xfId="57" applyFont="1" applyFill="1" applyBorder="1" applyAlignment="1">
      <alignment horizontal="center"/>
    </xf>
    <xf numFmtId="9" fontId="2" fillId="0" borderId="67" xfId="57" applyFont="1" applyFill="1" applyBorder="1" applyAlignment="1">
      <alignment horizontal="center"/>
    </xf>
    <xf numFmtId="9" fontId="2" fillId="0" borderId="67" xfId="57" applyFont="1" applyFill="1" applyBorder="1" applyAlignment="1">
      <alignment horizontal="center" wrapText="1"/>
    </xf>
    <xf numFmtId="9" fontId="2" fillId="0" borderId="71" xfId="57" applyFont="1" applyFill="1" applyBorder="1" applyAlignment="1">
      <alignment horizontal="center"/>
    </xf>
    <xf numFmtId="9" fontId="23" fillId="34" borderId="20" xfId="57" applyFont="1" applyFill="1" applyBorder="1" applyAlignment="1">
      <alignment horizontal="center"/>
    </xf>
    <xf numFmtId="9" fontId="23" fillId="34" borderId="73" xfId="57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6" fillId="0" borderId="42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23" fillId="34" borderId="40" xfId="0" applyFont="1" applyFill="1" applyBorder="1" applyAlignment="1">
      <alignment horizontal="center"/>
    </xf>
    <xf numFmtId="0" fontId="23" fillId="34" borderId="76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4" borderId="76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0" fontId="6" fillId="0" borderId="77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14"/>
  <sheetViews>
    <sheetView zoomScalePageLayoutView="0" workbookViewId="0" topLeftCell="A1">
      <selection activeCell="I68" sqref="I68"/>
    </sheetView>
  </sheetViews>
  <sheetFormatPr defaultColWidth="9.140625" defaultRowHeight="15"/>
  <cols>
    <col min="1" max="1" width="19.57421875" style="0" customWidth="1"/>
    <col min="2" max="2" width="5.28125" style="0" bestFit="1" customWidth="1"/>
    <col min="3" max="3" width="7.7109375" style="0" customWidth="1"/>
    <col min="4" max="4" width="6.140625" style="0" customWidth="1"/>
    <col min="5" max="5" width="7.8515625" style="0" customWidth="1"/>
    <col min="6" max="6" width="6.140625" style="0" customWidth="1"/>
    <col min="7" max="7" width="8.00390625" style="0" customWidth="1"/>
    <col min="8" max="8" width="6.140625" style="0" customWidth="1"/>
    <col min="9" max="9" width="8.28125" style="0" customWidth="1"/>
    <col min="10" max="10" width="6.140625" style="0" customWidth="1"/>
    <col min="11" max="11" width="6.8515625" style="0" customWidth="1"/>
    <col min="12" max="12" width="6.140625" style="0" customWidth="1"/>
    <col min="13" max="13" width="8.00390625" style="0" customWidth="1"/>
    <col min="14" max="14" width="6.140625" style="0" customWidth="1"/>
    <col min="15" max="15" width="8.00390625" style="0" customWidth="1"/>
    <col min="16" max="16" width="6.00390625" style="0" customWidth="1"/>
    <col min="17" max="17" width="8.00390625" style="0" customWidth="1"/>
    <col min="18" max="18" width="4.7109375" style="0" bestFit="1" customWidth="1"/>
    <col min="19" max="19" width="7.57421875" style="0" customWidth="1"/>
    <col min="20" max="63" width="9.140625" style="147" customWidth="1"/>
  </cols>
  <sheetData>
    <row r="1" spans="1:19" ht="15">
      <c r="A1" s="28" t="s">
        <v>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  <c r="O1" s="29"/>
      <c r="P1" s="29"/>
      <c r="Q1" s="29"/>
      <c r="R1" s="29"/>
      <c r="S1" s="29"/>
    </row>
    <row r="2" spans="1:19" ht="15">
      <c r="A2" s="24" t="s">
        <v>60</v>
      </c>
      <c r="B2" s="28"/>
      <c r="C2" s="28"/>
      <c r="D2" s="28"/>
      <c r="E2" s="28"/>
      <c r="F2" s="28"/>
      <c r="G2" s="28"/>
      <c r="H2" s="28"/>
      <c r="I2" s="28"/>
      <c r="J2" s="28"/>
      <c r="K2" s="29"/>
      <c r="L2" s="28"/>
      <c r="M2" s="28"/>
      <c r="N2" s="29"/>
      <c r="O2" s="29"/>
      <c r="P2" s="29"/>
      <c r="Q2" s="29"/>
      <c r="R2" s="29"/>
      <c r="S2" s="29"/>
    </row>
    <row r="3" spans="1:19" ht="15.75" thickBot="1">
      <c r="A3" s="28" t="s">
        <v>112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9"/>
      <c r="P3" s="29"/>
      <c r="Q3" s="29"/>
      <c r="R3" s="29"/>
      <c r="S3" s="29"/>
    </row>
    <row r="4" spans="1:19" ht="15.75" thickBot="1">
      <c r="A4" s="30"/>
      <c r="B4" s="330" t="s">
        <v>0</v>
      </c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1"/>
      <c r="N4" s="29"/>
      <c r="O4" s="29"/>
      <c r="P4" s="29"/>
      <c r="Q4" s="29"/>
      <c r="R4" s="29"/>
      <c r="S4" s="29"/>
    </row>
    <row r="5" spans="1:19" ht="15">
      <c r="A5" s="31"/>
      <c r="B5" s="332" t="s">
        <v>39</v>
      </c>
      <c r="C5" s="333"/>
      <c r="D5" s="334" t="s">
        <v>37</v>
      </c>
      <c r="E5" s="332"/>
      <c r="F5" s="334" t="s">
        <v>36</v>
      </c>
      <c r="G5" s="332"/>
      <c r="H5" s="334" t="s">
        <v>38</v>
      </c>
      <c r="I5" s="332"/>
      <c r="J5" s="334" t="s">
        <v>40</v>
      </c>
      <c r="K5" s="335"/>
      <c r="L5" s="336" t="s">
        <v>16</v>
      </c>
      <c r="M5" s="337"/>
      <c r="N5" s="29"/>
      <c r="O5" s="29"/>
      <c r="P5" s="29"/>
      <c r="Q5" s="29"/>
      <c r="R5" s="29"/>
      <c r="S5" s="29"/>
    </row>
    <row r="6" spans="1:19" ht="15.75" thickBot="1">
      <c r="A6" s="187"/>
      <c r="B6" s="184" t="s">
        <v>51</v>
      </c>
      <c r="C6" s="184" t="s">
        <v>50</v>
      </c>
      <c r="D6" s="184" t="s">
        <v>51</v>
      </c>
      <c r="E6" s="184" t="s">
        <v>50</v>
      </c>
      <c r="F6" s="184" t="s">
        <v>51</v>
      </c>
      <c r="G6" s="184" t="s">
        <v>50</v>
      </c>
      <c r="H6" s="184" t="s">
        <v>51</v>
      </c>
      <c r="I6" s="184" t="s">
        <v>50</v>
      </c>
      <c r="J6" s="184" t="s">
        <v>51</v>
      </c>
      <c r="K6" s="127" t="s">
        <v>50</v>
      </c>
      <c r="L6" s="159" t="s">
        <v>51</v>
      </c>
      <c r="M6" s="25" t="s">
        <v>50</v>
      </c>
      <c r="N6" s="29"/>
      <c r="O6" s="29"/>
      <c r="P6" s="29"/>
      <c r="Q6" s="29"/>
      <c r="R6" s="29"/>
      <c r="S6" s="29"/>
    </row>
    <row r="7" spans="1:19" ht="15">
      <c r="A7" s="126" t="s">
        <v>52</v>
      </c>
      <c r="B7" s="97">
        <v>6</v>
      </c>
      <c r="C7" s="32">
        <f>B7/$B$13</f>
        <v>0.00422237860661506</v>
      </c>
      <c r="D7" s="97">
        <v>6</v>
      </c>
      <c r="E7" s="32">
        <f>D7/$D$13</f>
        <v>0.004905968928863451</v>
      </c>
      <c r="F7" s="97"/>
      <c r="G7" s="32">
        <f>F7/$F$13</f>
        <v>0</v>
      </c>
      <c r="H7" s="97">
        <v>7</v>
      </c>
      <c r="I7" s="32">
        <f>H7/$H$13</f>
        <v>0.005043227665706052</v>
      </c>
      <c r="J7" s="97">
        <v>10</v>
      </c>
      <c r="K7" s="32">
        <f>J7/$J$13</f>
        <v>0.017699115044247787</v>
      </c>
      <c r="L7" s="160">
        <f aca="true" t="shared" si="0" ref="L7:L12">B7+D7+F7+H7+J7</f>
        <v>29</v>
      </c>
      <c r="M7" s="33">
        <f>L7/$L$13</f>
        <v>0.00605933974091099</v>
      </c>
      <c r="N7" s="29"/>
      <c r="O7" s="29"/>
      <c r="P7" s="29"/>
      <c r="Q7" s="29"/>
      <c r="R7" s="29"/>
      <c r="S7" s="29"/>
    </row>
    <row r="8" spans="1:19" ht="28.5" customHeight="1">
      <c r="A8" s="126" t="s">
        <v>53</v>
      </c>
      <c r="B8" s="97">
        <v>110</v>
      </c>
      <c r="C8" s="34">
        <f aca="true" t="shared" si="1" ref="C8:C13">B8/$B$13</f>
        <v>0.07741027445460943</v>
      </c>
      <c r="D8" s="97">
        <v>350</v>
      </c>
      <c r="E8" s="34">
        <f aca="true" t="shared" si="2" ref="E8:E13">D8/$D$13</f>
        <v>0.28618152085036797</v>
      </c>
      <c r="F8" s="97">
        <v>20</v>
      </c>
      <c r="G8" s="34">
        <f aca="true" t="shared" si="3" ref="G8:G13">F8/$F$13</f>
        <v>0.10582010582010581</v>
      </c>
      <c r="H8" s="97">
        <v>159</v>
      </c>
      <c r="I8" s="34">
        <f aca="true" t="shared" si="4" ref="I8:I13">H8/$H$13</f>
        <v>0.11455331412103746</v>
      </c>
      <c r="J8" s="97">
        <v>132</v>
      </c>
      <c r="K8" s="34">
        <f aca="true" t="shared" si="5" ref="K8:K13">J8/$J$13</f>
        <v>0.2336283185840708</v>
      </c>
      <c r="L8" s="160">
        <f t="shared" si="0"/>
        <v>771</v>
      </c>
      <c r="M8" s="35">
        <f aca="true" t="shared" si="6" ref="M8:M13">L8/$L$13</f>
        <v>0.1610948600083577</v>
      </c>
      <c r="N8" s="29"/>
      <c r="O8" s="29"/>
      <c r="P8" s="29"/>
      <c r="Q8" s="29"/>
      <c r="R8" s="29"/>
      <c r="S8" s="29"/>
    </row>
    <row r="9" spans="1:19" ht="30">
      <c r="A9" s="126" t="s">
        <v>54</v>
      </c>
      <c r="B9" s="97">
        <v>380</v>
      </c>
      <c r="C9" s="34">
        <f t="shared" si="1"/>
        <v>0.2674173117522871</v>
      </c>
      <c r="D9" s="97">
        <v>342</v>
      </c>
      <c r="E9" s="34">
        <f t="shared" si="2"/>
        <v>0.2796402289452167</v>
      </c>
      <c r="F9" s="97">
        <v>70</v>
      </c>
      <c r="G9" s="34">
        <f t="shared" si="3"/>
        <v>0.37037037037037035</v>
      </c>
      <c r="H9" s="97">
        <v>490</v>
      </c>
      <c r="I9" s="34">
        <f t="shared" si="4"/>
        <v>0.3530259365994236</v>
      </c>
      <c r="J9" s="97">
        <v>167</v>
      </c>
      <c r="K9" s="34">
        <f t="shared" si="5"/>
        <v>0.29557522123893804</v>
      </c>
      <c r="L9" s="160">
        <f t="shared" si="0"/>
        <v>1449</v>
      </c>
      <c r="M9" s="35">
        <f t="shared" si="6"/>
        <v>0.30275804429586295</v>
      </c>
      <c r="N9" s="29"/>
      <c r="O9" s="29"/>
      <c r="P9" s="29"/>
      <c r="Q9" s="29"/>
      <c r="R9" s="29"/>
      <c r="S9" s="29"/>
    </row>
    <row r="10" spans="1:19" ht="45">
      <c r="A10" s="126" t="s">
        <v>55</v>
      </c>
      <c r="B10" s="97">
        <v>109</v>
      </c>
      <c r="C10" s="34">
        <f t="shared" si="1"/>
        <v>0.07670654468684025</v>
      </c>
      <c r="D10" s="97">
        <v>123</v>
      </c>
      <c r="E10" s="34">
        <f t="shared" si="2"/>
        <v>0.10057236304170074</v>
      </c>
      <c r="F10" s="97">
        <v>25</v>
      </c>
      <c r="G10" s="34">
        <f t="shared" si="3"/>
        <v>0.13227513227513227</v>
      </c>
      <c r="H10" s="97">
        <v>117</v>
      </c>
      <c r="I10" s="34">
        <f t="shared" si="4"/>
        <v>0.08429394812680115</v>
      </c>
      <c r="J10" s="97">
        <v>57</v>
      </c>
      <c r="K10" s="34">
        <f t="shared" si="5"/>
        <v>0.10088495575221239</v>
      </c>
      <c r="L10" s="160">
        <f t="shared" si="0"/>
        <v>431</v>
      </c>
      <c r="M10" s="35">
        <f t="shared" si="6"/>
        <v>0.09005432511491851</v>
      </c>
      <c r="N10" s="29"/>
      <c r="O10" s="29"/>
      <c r="P10" s="29"/>
      <c r="Q10" s="29"/>
      <c r="R10" s="29"/>
      <c r="S10" s="29"/>
    </row>
    <row r="11" spans="1:19" ht="30">
      <c r="A11" s="126" t="s">
        <v>56</v>
      </c>
      <c r="B11" s="97">
        <v>123</v>
      </c>
      <c r="C11" s="34">
        <f t="shared" si="1"/>
        <v>0.08655876143560873</v>
      </c>
      <c r="D11" s="97">
        <v>81</v>
      </c>
      <c r="E11" s="34">
        <f t="shared" si="2"/>
        <v>0.06623058053965658</v>
      </c>
      <c r="F11" s="97">
        <v>9</v>
      </c>
      <c r="G11" s="34">
        <f t="shared" si="3"/>
        <v>0.047619047619047616</v>
      </c>
      <c r="H11" s="97">
        <v>115</v>
      </c>
      <c r="I11" s="34">
        <f t="shared" si="4"/>
        <v>0.08285302593659942</v>
      </c>
      <c r="J11" s="97">
        <v>20</v>
      </c>
      <c r="K11" s="34">
        <f t="shared" si="5"/>
        <v>0.035398230088495575</v>
      </c>
      <c r="L11" s="160">
        <f t="shared" si="0"/>
        <v>348</v>
      </c>
      <c r="M11" s="35">
        <f t="shared" si="6"/>
        <v>0.07271207689093188</v>
      </c>
      <c r="N11" s="29"/>
      <c r="O11" s="29"/>
      <c r="P11" s="29"/>
      <c r="Q11" s="29"/>
      <c r="R11" s="29"/>
      <c r="S11" s="29"/>
    </row>
    <row r="12" spans="1:19" ht="30">
      <c r="A12" s="163" t="s">
        <v>57</v>
      </c>
      <c r="B12" s="97">
        <v>693</v>
      </c>
      <c r="C12" s="34">
        <f t="shared" si="1"/>
        <v>0.4876847290640394</v>
      </c>
      <c r="D12" s="97">
        <v>321</v>
      </c>
      <c r="E12" s="34">
        <f t="shared" si="2"/>
        <v>0.2624693376941946</v>
      </c>
      <c r="F12" s="97">
        <v>65</v>
      </c>
      <c r="G12" s="34">
        <f t="shared" si="3"/>
        <v>0.3439153439153439</v>
      </c>
      <c r="H12" s="97">
        <v>500</v>
      </c>
      <c r="I12" s="34">
        <f t="shared" si="4"/>
        <v>0.36023054755043227</v>
      </c>
      <c r="J12" s="97">
        <v>179</v>
      </c>
      <c r="K12" s="34">
        <f t="shared" si="5"/>
        <v>0.3168141592920354</v>
      </c>
      <c r="L12" s="160">
        <f t="shared" si="0"/>
        <v>1758</v>
      </c>
      <c r="M12" s="164">
        <f t="shared" si="6"/>
        <v>0.367321353949018</v>
      </c>
      <c r="N12" s="29"/>
      <c r="O12" s="29"/>
      <c r="P12" s="29"/>
      <c r="Q12" s="29"/>
      <c r="R12" s="29"/>
      <c r="S12" s="29"/>
    </row>
    <row r="13" spans="1:19" ht="15.75" thickBot="1">
      <c r="A13" s="165" t="s">
        <v>16</v>
      </c>
      <c r="B13" s="166">
        <f>SUM(B7:B12)</f>
        <v>1421</v>
      </c>
      <c r="C13" s="167">
        <f t="shared" si="1"/>
        <v>1</v>
      </c>
      <c r="D13" s="166">
        <f>SUM(D7:D12)</f>
        <v>1223</v>
      </c>
      <c r="E13" s="167">
        <f t="shared" si="2"/>
        <v>1</v>
      </c>
      <c r="F13" s="166">
        <f>SUM(F7:F12)</f>
        <v>189</v>
      </c>
      <c r="G13" s="167">
        <f t="shared" si="3"/>
        <v>1</v>
      </c>
      <c r="H13" s="166">
        <f>SUM(H7:H12)</f>
        <v>1388</v>
      </c>
      <c r="I13" s="167">
        <f t="shared" si="4"/>
        <v>1</v>
      </c>
      <c r="J13" s="166">
        <f>SUM(J7:J12)</f>
        <v>565</v>
      </c>
      <c r="K13" s="168">
        <f t="shared" si="5"/>
        <v>1</v>
      </c>
      <c r="L13" s="169">
        <f>SUM(L7:L12)</f>
        <v>4786</v>
      </c>
      <c r="M13" s="170">
        <f t="shared" si="6"/>
        <v>1</v>
      </c>
      <c r="N13" s="29"/>
      <c r="O13" s="29"/>
      <c r="P13" s="29"/>
      <c r="Q13" s="29"/>
      <c r="R13" s="29"/>
      <c r="S13" s="29"/>
    </row>
    <row r="14" spans="1:19" ht="9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15">
      <c r="A15" s="28" t="s">
        <v>64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29"/>
      <c r="P15" s="29"/>
      <c r="Q15" s="29"/>
      <c r="R15" s="29"/>
      <c r="S15" s="29"/>
    </row>
    <row r="16" spans="1:19" ht="15">
      <c r="A16" s="24" t="s">
        <v>62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29"/>
      <c r="P16" s="29"/>
      <c r="Q16" s="29"/>
      <c r="R16" s="29"/>
      <c r="S16" s="29"/>
    </row>
    <row r="17" spans="1:19" ht="15.75" thickBot="1">
      <c r="A17" s="28" t="s">
        <v>112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9"/>
      <c r="O17" s="29"/>
      <c r="P17" s="29"/>
      <c r="Q17" s="29"/>
      <c r="R17" s="29"/>
      <c r="S17" s="29"/>
    </row>
    <row r="18" spans="1:19" ht="15.75" thickBot="1">
      <c r="A18" s="30"/>
      <c r="B18" s="330" t="s">
        <v>61</v>
      </c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1"/>
      <c r="N18" s="29"/>
      <c r="O18" s="29"/>
      <c r="P18" s="29"/>
      <c r="Q18" s="29"/>
      <c r="R18" s="29"/>
      <c r="S18" s="29"/>
    </row>
    <row r="19" spans="1:19" ht="15">
      <c r="A19" s="31"/>
      <c r="B19" s="332" t="s">
        <v>39</v>
      </c>
      <c r="C19" s="333"/>
      <c r="D19" s="334" t="s">
        <v>37</v>
      </c>
      <c r="E19" s="332"/>
      <c r="F19" s="334" t="s">
        <v>36</v>
      </c>
      <c r="G19" s="332"/>
      <c r="H19" s="334" t="s">
        <v>38</v>
      </c>
      <c r="I19" s="332"/>
      <c r="J19" s="334" t="s">
        <v>40</v>
      </c>
      <c r="K19" s="335"/>
      <c r="L19" s="336" t="s">
        <v>16</v>
      </c>
      <c r="M19" s="337"/>
      <c r="N19" s="29"/>
      <c r="O19" s="29"/>
      <c r="P19" s="29"/>
      <c r="Q19" s="29"/>
      <c r="R19" s="29"/>
      <c r="S19" s="29"/>
    </row>
    <row r="20" spans="1:19" ht="15.75" thickBot="1">
      <c r="A20" s="187"/>
      <c r="B20" s="184"/>
      <c r="C20" s="184" t="s">
        <v>50</v>
      </c>
      <c r="D20" s="184" t="s">
        <v>51</v>
      </c>
      <c r="E20" s="184" t="s">
        <v>50</v>
      </c>
      <c r="F20" s="184" t="s">
        <v>51</v>
      </c>
      <c r="G20" s="184" t="s">
        <v>50</v>
      </c>
      <c r="H20" s="184" t="s">
        <v>51</v>
      </c>
      <c r="I20" s="184" t="s">
        <v>50</v>
      </c>
      <c r="J20" s="184" t="s">
        <v>51</v>
      </c>
      <c r="K20" s="184" t="s">
        <v>50</v>
      </c>
      <c r="L20" s="188" t="s">
        <v>51</v>
      </c>
      <c r="M20" s="25" t="s">
        <v>50</v>
      </c>
      <c r="N20" s="29"/>
      <c r="O20" s="29"/>
      <c r="P20" s="29"/>
      <c r="Q20" s="29"/>
      <c r="R20" s="29"/>
      <c r="S20" s="29"/>
    </row>
    <row r="21" spans="1:19" ht="15">
      <c r="A21" s="126" t="s">
        <v>52</v>
      </c>
      <c r="B21" s="97">
        <v>5</v>
      </c>
      <c r="C21" s="32">
        <f>B21/$B$27</f>
        <v>0.0037907505686125853</v>
      </c>
      <c r="D21" s="97">
        <v>5</v>
      </c>
      <c r="E21" s="32">
        <f>D21/$D$27</f>
        <v>0.004807692307692308</v>
      </c>
      <c r="F21" s="97"/>
      <c r="G21" s="32">
        <f>F21/$F$27</f>
        <v>0</v>
      </c>
      <c r="H21" s="97">
        <v>3</v>
      </c>
      <c r="I21" s="32">
        <f>H21/$H$27</f>
        <v>0.0024291497975708503</v>
      </c>
      <c r="J21" s="97"/>
      <c r="K21" s="32">
        <f>J21/$J$27</f>
        <v>0</v>
      </c>
      <c r="L21" s="160">
        <f aca="true" t="shared" si="7" ref="L21:L26">B21+D21+F21+H21+J21</f>
        <v>13</v>
      </c>
      <c r="M21" s="33">
        <f>L21/$L$27</f>
        <v>0.003092293054234063</v>
      </c>
      <c r="N21" s="29"/>
      <c r="O21" s="29"/>
      <c r="P21" s="29"/>
      <c r="Q21" s="29"/>
      <c r="R21" s="29"/>
      <c r="S21" s="29"/>
    </row>
    <row r="22" spans="1:19" ht="30">
      <c r="A22" s="126" t="s">
        <v>53</v>
      </c>
      <c r="B22" s="97">
        <v>99</v>
      </c>
      <c r="C22" s="34">
        <f aca="true" t="shared" si="8" ref="C22:C27">B22/$B$27</f>
        <v>0.07505686125852919</v>
      </c>
      <c r="D22" s="97">
        <v>236</v>
      </c>
      <c r="E22" s="34">
        <f aca="true" t="shared" si="9" ref="E22:E27">D22/$D$27</f>
        <v>0.22692307692307692</v>
      </c>
      <c r="F22" s="97">
        <v>14</v>
      </c>
      <c r="G22" s="34">
        <f aca="true" t="shared" si="10" ref="G22:G27">F22/$F$27</f>
        <v>0.08333333333333333</v>
      </c>
      <c r="H22" s="97">
        <v>102</v>
      </c>
      <c r="I22" s="34">
        <f aca="true" t="shared" si="11" ref="I22:I27">H22/$H$27</f>
        <v>0.0825910931174089</v>
      </c>
      <c r="J22" s="97">
        <v>46</v>
      </c>
      <c r="K22" s="34">
        <f aca="true" t="shared" si="12" ref="K22:K27">J22/$J$27</f>
        <v>0.10407239819004525</v>
      </c>
      <c r="L22" s="160">
        <f t="shared" si="7"/>
        <v>497</v>
      </c>
      <c r="M22" s="35">
        <f aca="true" t="shared" si="13" ref="M22:M27">L22/$L$27</f>
        <v>0.11822074215033301</v>
      </c>
      <c r="N22" s="29"/>
      <c r="O22" s="29"/>
      <c r="P22" s="29"/>
      <c r="Q22" s="29"/>
      <c r="R22" s="29"/>
      <c r="S22" s="29"/>
    </row>
    <row r="23" spans="1:19" ht="30">
      <c r="A23" s="126" t="s">
        <v>54</v>
      </c>
      <c r="B23" s="97">
        <v>336</v>
      </c>
      <c r="C23" s="34">
        <f t="shared" si="8"/>
        <v>0.25473843821076575</v>
      </c>
      <c r="D23" s="97">
        <v>306</v>
      </c>
      <c r="E23" s="34">
        <f t="shared" si="9"/>
        <v>0.29423076923076924</v>
      </c>
      <c r="F23" s="97">
        <v>57</v>
      </c>
      <c r="G23" s="34">
        <f t="shared" si="10"/>
        <v>0.3392857142857143</v>
      </c>
      <c r="H23" s="97">
        <v>430</v>
      </c>
      <c r="I23" s="34">
        <f t="shared" si="11"/>
        <v>0.3481781376518219</v>
      </c>
      <c r="J23" s="97">
        <v>150</v>
      </c>
      <c r="K23" s="34">
        <f t="shared" si="12"/>
        <v>0.3393665158371041</v>
      </c>
      <c r="L23" s="160">
        <f t="shared" si="7"/>
        <v>1279</v>
      </c>
      <c r="M23" s="35">
        <f t="shared" si="13"/>
        <v>0.3042340627973359</v>
      </c>
      <c r="N23" s="29"/>
      <c r="O23" s="29"/>
      <c r="P23" s="29"/>
      <c r="Q23" s="29"/>
      <c r="R23" s="29"/>
      <c r="S23" s="29"/>
    </row>
    <row r="24" spans="1:19" ht="45">
      <c r="A24" s="126" t="s">
        <v>55</v>
      </c>
      <c r="B24" s="97">
        <v>107</v>
      </c>
      <c r="C24" s="34">
        <f t="shared" si="8"/>
        <v>0.08112206216830932</v>
      </c>
      <c r="D24" s="97">
        <v>119</v>
      </c>
      <c r="E24" s="34">
        <f t="shared" si="9"/>
        <v>0.11442307692307692</v>
      </c>
      <c r="F24" s="97">
        <v>25</v>
      </c>
      <c r="G24" s="34">
        <f t="shared" si="10"/>
        <v>0.1488095238095238</v>
      </c>
      <c r="H24" s="97">
        <v>113</v>
      </c>
      <c r="I24" s="34">
        <f t="shared" si="11"/>
        <v>0.09149797570850203</v>
      </c>
      <c r="J24" s="97">
        <v>56</v>
      </c>
      <c r="K24" s="34">
        <f t="shared" si="12"/>
        <v>0.12669683257918551</v>
      </c>
      <c r="L24" s="160">
        <f t="shared" si="7"/>
        <v>420</v>
      </c>
      <c r="M24" s="35">
        <f t="shared" si="13"/>
        <v>0.09990485252140818</v>
      </c>
      <c r="N24" s="29"/>
      <c r="O24" s="29"/>
      <c r="P24" s="29"/>
      <c r="Q24" s="29"/>
      <c r="R24" s="29"/>
      <c r="S24" s="29"/>
    </row>
    <row r="25" spans="1:19" ht="30">
      <c r="A25" s="126" t="s">
        <v>56</v>
      </c>
      <c r="B25" s="97">
        <v>113</v>
      </c>
      <c r="C25" s="34">
        <f t="shared" si="8"/>
        <v>0.08567096285064443</v>
      </c>
      <c r="D25" s="97">
        <v>73</v>
      </c>
      <c r="E25" s="34">
        <f t="shared" si="9"/>
        <v>0.07019230769230769</v>
      </c>
      <c r="F25" s="97">
        <v>9</v>
      </c>
      <c r="G25" s="34">
        <f t="shared" si="10"/>
        <v>0.05357142857142857</v>
      </c>
      <c r="H25" s="97">
        <v>109</v>
      </c>
      <c r="I25" s="34">
        <f t="shared" si="11"/>
        <v>0.08825910931174089</v>
      </c>
      <c r="J25" s="97">
        <v>18</v>
      </c>
      <c r="K25" s="34">
        <f t="shared" si="12"/>
        <v>0.04072398190045249</v>
      </c>
      <c r="L25" s="160">
        <f t="shared" si="7"/>
        <v>322</v>
      </c>
      <c r="M25" s="35">
        <f t="shared" si="13"/>
        <v>0.07659372026641294</v>
      </c>
      <c r="N25" s="29"/>
      <c r="O25" s="29"/>
      <c r="P25" s="29"/>
      <c r="Q25" s="29"/>
      <c r="R25" s="29"/>
      <c r="S25" s="29"/>
    </row>
    <row r="26" spans="1:19" ht="30">
      <c r="A26" s="163" t="s">
        <v>57</v>
      </c>
      <c r="B26" s="97">
        <v>659</v>
      </c>
      <c r="C26" s="34">
        <f t="shared" si="8"/>
        <v>0.49962092494313876</v>
      </c>
      <c r="D26" s="97">
        <v>301</v>
      </c>
      <c r="E26" s="34">
        <f t="shared" si="9"/>
        <v>0.28942307692307695</v>
      </c>
      <c r="F26" s="97">
        <v>63</v>
      </c>
      <c r="G26" s="34">
        <f t="shared" si="10"/>
        <v>0.375</v>
      </c>
      <c r="H26" s="97">
        <v>478</v>
      </c>
      <c r="I26" s="34">
        <f t="shared" si="11"/>
        <v>0.38704453441295544</v>
      </c>
      <c r="J26" s="97">
        <v>172</v>
      </c>
      <c r="K26" s="34">
        <f t="shared" si="12"/>
        <v>0.3891402714932127</v>
      </c>
      <c r="L26" s="160">
        <f t="shared" si="7"/>
        <v>1673</v>
      </c>
      <c r="M26" s="164">
        <f t="shared" si="13"/>
        <v>0.3979543292102759</v>
      </c>
      <c r="N26" s="29"/>
      <c r="O26" s="29"/>
      <c r="P26" s="29"/>
      <c r="Q26" s="29"/>
      <c r="R26" s="29"/>
      <c r="S26" s="29"/>
    </row>
    <row r="27" spans="1:19" ht="15.75" thickBot="1">
      <c r="A27" s="165" t="s">
        <v>16</v>
      </c>
      <c r="B27" s="166">
        <f>SUM(B21:B26)</f>
        <v>1319</v>
      </c>
      <c r="C27" s="167">
        <f t="shared" si="8"/>
        <v>1</v>
      </c>
      <c r="D27" s="166">
        <f>SUM(D21:D26)</f>
        <v>1040</v>
      </c>
      <c r="E27" s="167">
        <f t="shared" si="9"/>
        <v>1</v>
      </c>
      <c r="F27" s="166">
        <f>SUM(F21:F26)</f>
        <v>168</v>
      </c>
      <c r="G27" s="167">
        <f t="shared" si="10"/>
        <v>1</v>
      </c>
      <c r="H27" s="166">
        <f>SUM(H21:H26)</f>
        <v>1235</v>
      </c>
      <c r="I27" s="167">
        <f t="shared" si="11"/>
        <v>1</v>
      </c>
      <c r="J27" s="166">
        <f>SUM(J21:J26)</f>
        <v>442</v>
      </c>
      <c r="K27" s="168">
        <f t="shared" si="12"/>
        <v>1</v>
      </c>
      <c r="L27" s="169">
        <f>SUM(L21:L26)</f>
        <v>4204</v>
      </c>
      <c r="M27" s="170">
        <f t="shared" si="13"/>
        <v>1</v>
      </c>
      <c r="N27" s="29"/>
      <c r="O27" s="29"/>
      <c r="P27" s="29"/>
      <c r="Q27" s="29"/>
      <c r="R27" s="29"/>
      <c r="S27" s="29"/>
    </row>
    <row r="28" spans="1:19" ht="11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5">
      <c r="A29" s="24" t="s">
        <v>63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 ht="15.75" thickBot="1">
      <c r="A30" s="36" t="s">
        <v>113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5">
      <c r="A31" s="291"/>
      <c r="B31" s="319" t="s">
        <v>41</v>
      </c>
      <c r="C31" s="319"/>
      <c r="D31" s="319"/>
      <c r="E31" s="319"/>
      <c r="F31" s="319"/>
      <c r="G31" s="319"/>
      <c r="H31" s="311" t="s">
        <v>42</v>
      </c>
      <c r="I31" s="311"/>
      <c r="J31" s="311"/>
      <c r="K31" s="311"/>
      <c r="L31" s="311"/>
      <c r="M31" s="311"/>
      <c r="N31" s="310" t="s">
        <v>43</v>
      </c>
      <c r="O31" s="311"/>
      <c r="P31" s="311"/>
      <c r="Q31" s="311"/>
      <c r="R31" s="311"/>
      <c r="S31" s="312"/>
    </row>
    <row r="32" spans="1:19" ht="15">
      <c r="A32" s="292"/>
      <c r="B32" s="304" t="s">
        <v>114</v>
      </c>
      <c r="C32" s="304"/>
      <c r="D32" s="304" t="s">
        <v>115</v>
      </c>
      <c r="E32" s="304"/>
      <c r="F32" s="317" t="s">
        <v>58</v>
      </c>
      <c r="G32" s="318"/>
      <c r="H32" s="304" t="s">
        <v>114</v>
      </c>
      <c r="I32" s="304"/>
      <c r="J32" s="304" t="s">
        <v>115</v>
      </c>
      <c r="K32" s="304"/>
      <c r="L32" s="317" t="s">
        <v>58</v>
      </c>
      <c r="M32" s="318"/>
      <c r="N32" s="304" t="s">
        <v>114</v>
      </c>
      <c r="O32" s="304"/>
      <c r="P32" s="304" t="s">
        <v>115</v>
      </c>
      <c r="Q32" s="304"/>
      <c r="R32" s="317" t="s">
        <v>58</v>
      </c>
      <c r="S32" s="322"/>
    </row>
    <row r="33" spans="1:19" ht="15">
      <c r="A33" s="292"/>
      <c r="B33" s="267" t="s">
        <v>51</v>
      </c>
      <c r="C33" s="267" t="s">
        <v>50</v>
      </c>
      <c r="D33" s="267" t="s">
        <v>51</v>
      </c>
      <c r="E33" s="267" t="s">
        <v>50</v>
      </c>
      <c r="F33" s="267" t="s">
        <v>51</v>
      </c>
      <c r="G33" s="267" t="s">
        <v>50</v>
      </c>
      <c r="H33" s="267" t="s">
        <v>51</v>
      </c>
      <c r="I33" s="267" t="s">
        <v>50</v>
      </c>
      <c r="J33" s="267" t="s">
        <v>51</v>
      </c>
      <c r="K33" s="267" t="s">
        <v>50</v>
      </c>
      <c r="L33" s="267" t="s">
        <v>51</v>
      </c>
      <c r="M33" s="267" t="s">
        <v>50</v>
      </c>
      <c r="N33" s="267" t="s">
        <v>51</v>
      </c>
      <c r="O33" s="267" t="s">
        <v>50</v>
      </c>
      <c r="P33" s="267" t="s">
        <v>51</v>
      </c>
      <c r="Q33" s="267" t="s">
        <v>50</v>
      </c>
      <c r="R33" s="267" t="s">
        <v>51</v>
      </c>
      <c r="S33" s="293" t="s">
        <v>50</v>
      </c>
    </row>
    <row r="34" spans="1:19" ht="17.25" customHeight="1">
      <c r="A34" s="294" t="s">
        <v>52</v>
      </c>
      <c r="B34" s="97">
        <v>0</v>
      </c>
      <c r="C34" s="32">
        <f aca="true" t="shared" si="14" ref="C34:C39">B34/$B$40</f>
        <v>0</v>
      </c>
      <c r="D34" s="97">
        <v>0</v>
      </c>
      <c r="E34" s="50">
        <f aca="true" t="shared" si="15" ref="E34:E39">D34/$D$40</f>
        <v>0</v>
      </c>
      <c r="F34" s="51">
        <f aca="true" t="shared" si="16" ref="F34:F39">D34-B34</f>
        <v>0</v>
      </c>
      <c r="G34" s="52" t="s">
        <v>17</v>
      </c>
      <c r="H34" s="97">
        <v>0</v>
      </c>
      <c r="I34" s="32">
        <f aca="true" t="shared" si="17" ref="I34:I40">H34/$H$40</f>
        <v>0</v>
      </c>
      <c r="J34" s="97">
        <v>0</v>
      </c>
      <c r="K34" s="50">
        <f aca="true" t="shared" si="18" ref="K34:K40">J34/$J$40</f>
        <v>0</v>
      </c>
      <c r="L34" s="53">
        <f aca="true" t="shared" si="19" ref="L34:L40">J34-H34</f>
        <v>0</v>
      </c>
      <c r="M34" s="52" t="s">
        <v>17</v>
      </c>
      <c r="N34" s="97">
        <v>0</v>
      </c>
      <c r="O34" s="32">
        <f aca="true" t="shared" si="20" ref="O34:O40">N34/$N$40</f>
        <v>0</v>
      </c>
      <c r="P34" s="97">
        <v>1</v>
      </c>
      <c r="Q34" s="50">
        <f aca="true" t="shared" si="21" ref="Q34:Q40">P34/$P$40</f>
        <v>0.0010741138560687433</v>
      </c>
      <c r="R34" s="51">
        <f aca="true" t="shared" si="22" ref="R34:R40">P34-N34</f>
        <v>1</v>
      </c>
      <c r="S34" s="295" t="s">
        <v>17</v>
      </c>
    </row>
    <row r="35" spans="1:19" ht="33" customHeight="1">
      <c r="A35" s="294" t="s">
        <v>53</v>
      </c>
      <c r="B35" s="97">
        <v>16</v>
      </c>
      <c r="C35" s="32">
        <f t="shared" si="14"/>
        <v>0.07048458149779736</v>
      </c>
      <c r="D35" s="97">
        <v>15</v>
      </c>
      <c r="E35" s="50">
        <f t="shared" si="15"/>
        <v>0.06172839506172839</v>
      </c>
      <c r="F35" s="51">
        <f t="shared" si="16"/>
        <v>-1</v>
      </c>
      <c r="G35" s="52">
        <f>F35/B35</f>
        <v>-0.0625</v>
      </c>
      <c r="H35" s="97">
        <v>36</v>
      </c>
      <c r="I35" s="32">
        <f t="shared" si="17"/>
        <v>0.02121390689451974</v>
      </c>
      <c r="J35" s="97">
        <v>37</v>
      </c>
      <c r="K35" s="50">
        <f t="shared" si="18"/>
        <v>0.020430701270016567</v>
      </c>
      <c r="L35" s="53">
        <f t="shared" si="19"/>
        <v>1</v>
      </c>
      <c r="M35" s="52">
        <f aca="true" t="shared" si="23" ref="M35:M40">L35/H35</f>
        <v>0.027777777777777776</v>
      </c>
      <c r="N35" s="97">
        <v>11</v>
      </c>
      <c r="O35" s="32">
        <f t="shared" si="20"/>
        <v>0.012290502793296089</v>
      </c>
      <c r="P35" s="97">
        <v>13</v>
      </c>
      <c r="Q35" s="50">
        <f t="shared" si="21"/>
        <v>0.013963480128893663</v>
      </c>
      <c r="R35" s="53">
        <f t="shared" si="22"/>
        <v>2</v>
      </c>
      <c r="S35" s="295">
        <f aca="true" t="shared" si="24" ref="S35:S40">R35/N35</f>
        <v>0.18181818181818182</v>
      </c>
    </row>
    <row r="36" spans="1:19" ht="30.75" customHeight="1">
      <c r="A36" s="294" t="s">
        <v>54</v>
      </c>
      <c r="B36" s="97">
        <v>171</v>
      </c>
      <c r="C36" s="32">
        <f t="shared" si="14"/>
        <v>0.7533039647577092</v>
      </c>
      <c r="D36" s="97">
        <v>187</v>
      </c>
      <c r="E36" s="50">
        <f t="shared" si="15"/>
        <v>0.7695473251028807</v>
      </c>
      <c r="F36" s="51">
        <f t="shared" si="16"/>
        <v>16</v>
      </c>
      <c r="G36" s="52">
        <f>F36/B36</f>
        <v>0.0935672514619883</v>
      </c>
      <c r="H36" s="97">
        <v>488</v>
      </c>
      <c r="I36" s="32">
        <f t="shared" si="17"/>
        <v>0.2875662934590454</v>
      </c>
      <c r="J36" s="97">
        <v>508</v>
      </c>
      <c r="K36" s="50">
        <f t="shared" si="18"/>
        <v>0.28050800662617337</v>
      </c>
      <c r="L36" s="53">
        <f t="shared" si="19"/>
        <v>20</v>
      </c>
      <c r="M36" s="52">
        <f t="shared" si="23"/>
        <v>0.040983606557377046</v>
      </c>
      <c r="N36" s="97">
        <v>107</v>
      </c>
      <c r="O36" s="32">
        <f t="shared" si="20"/>
        <v>0.11955307262569832</v>
      </c>
      <c r="P36" s="97">
        <v>124</v>
      </c>
      <c r="Q36" s="50">
        <f t="shared" si="21"/>
        <v>0.13319011815252416</v>
      </c>
      <c r="R36" s="53">
        <f t="shared" si="22"/>
        <v>17</v>
      </c>
      <c r="S36" s="295">
        <f t="shared" si="24"/>
        <v>0.1588785046728972</v>
      </c>
    </row>
    <row r="37" spans="1:19" ht="27" customHeight="1">
      <c r="A37" s="294" t="s">
        <v>55</v>
      </c>
      <c r="B37" s="97">
        <v>37</v>
      </c>
      <c r="C37" s="32">
        <f t="shared" si="14"/>
        <v>0.16299559471365638</v>
      </c>
      <c r="D37" s="97">
        <v>39</v>
      </c>
      <c r="E37" s="50">
        <f t="shared" si="15"/>
        <v>0.16049382716049382</v>
      </c>
      <c r="F37" s="51">
        <f t="shared" si="16"/>
        <v>2</v>
      </c>
      <c r="G37" s="52">
        <f>F37/B37</f>
        <v>0.05405405405405406</v>
      </c>
      <c r="H37" s="97">
        <v>230</v>
      </c>
      <c r="I37" s="32">
        <f t="shared" si="17"/>
        <v>0.13553329404832057</v>
      </c>
      <c r="J37" s="97">
        <v>262</v>
      </c>
      <c r="K37" s="50">
        <f t="shared" si="18"/>
        <v>0.14467145223633351</v>
      </c>
      <c r="L37" s="53">
        <f t="shared" si="19"/>
        <v>32</v>
      </c>
      <c r="M37" s="52">
        <f t="shared" si="23"/>
        <v>0.1391304347826087</v>
      </c>
      <c r="N37" s="97">
        <v>20</v>
      </c>
      <c r="O37" s="32">
        <f t="shared" si="20"/>
        <v>0.0223463687150838</v>
      </c>
      <c r="P37" s="97">
        <v>24</v>
      </c>
      <c r="Q37" s="50">
        <f t="shared" si="21"/>
        <v>0.02577873254564984</v>
      </c>
      <c r="R37" s="53">
        <f t="shared" si="22"/>
        <v>4</v>
      </c>
      <c r="S37" s="295">
        <f t="shared" si="24"/>
        <v>0.2</v>
      </c>
    </row>
    <row r="38" spans="1:19" ht="30" customHeight="1">
      <c r="A38" s="294" t="s">
        <v>56</v>
      </c>
      <c r="B38" s="97">
        <v>3</v>
      </c>
      <c r="C38" s="32">
        <f t="shared" si="14"/>
        <v>0.013215859030837005</v>
      </c>
      <c r="D38" s="97">
        <v>2</v>
      </c>
      <c r="E38" s="50">
        <f t="shared" si="15"/>
        <v>0.00823045267489712</v>
      </c>
      <c r="F38" s="51">
        <f t="shared" si="16"/>
        <v>-1</v>
      </c>
      <c r="G38" s="52">
        <f>F38/B38</f>
        <v>-0.3333333333333333</v>
      </c>
      <c r="H38" s="97">
        <v>176</v>
      </c>
      <c r="I38" s="32">
        <f t="shared" si="17"/>
        <v>0.10371243370654096</v>
      </c>
      <c r="J38" s="97">
        <v>192</v>
      </c>
      <c r="K38" s="50">
        <f t="shared" si="18"/>
        <v>0.1060187741579238</v>
      </c>
      <c r="L38" s="53">
        <f t="shared" si="19"/>
        <v>16</v>
      </c>
      <c r="M38" s="52">
        <f t="shared" si="23"/>
        <v>0.09090909090909091</v>
      </c>
      <c r="N38" s="97">
        <v>61</v>
      </c>
      <c r="O38" s="32">
        <f t="shared" si="20"/>
        <v>0.06815642458100558</v>
      </c>
      <c r="P38" s="97">
        <v>59</v>
      </c>
      <c r="Q38" s="50">
        <f t="shared" si="21"/>
        <v>0.06337271750805586</v>
      </c>
      <c r="R38" s="53">
        <f t="shared" si="22"/>
        <v>-2</v>
      </c>
      <c r="S38" s="295">
        <f t="shared" si="24"/>
        <v>-0.03278688524590164</v>
      </c>
    </row>
    <row r="39" spans="1:19" ht="31.5" customHeight="1" thickBot="1">
      <c r="A39" s="294" t="s">
        <v>57</v>
      </c>
      <c r="B39" s="97">
        <v>0</v>
      </c>
      <c r="C39" s="32">
        <f t="shared" si="14"/>
        <v>0</v>
      </c>
      <c r="D39" s="97">
        <v>0</v>
      </c>
      <c r="E39" s="50">
        <f t="shared" si="15"/>
        <v>0</v>
      </c>
      <c r="F39" s="51">
        <f t="shared" si="16"/>
        <v>0</v>
      </c>
      <c r="G39" s="52" t="s">
        <v>17</v>
      </c>
      <c r="H39" s="97">
        <v>767</v>
      </c>
      <c r="I39" s="32">
        <f t="shared" si="17"/>
        <v>0.45197407189157335</v>
      </c>
      <c r="J39" s="97">
        <v>812</v>
      </c>
      <c r="K39" s="50">
        <f t="shared" si="18"/>
        <v>0.4483710657095527</v>
      </c>
      <c r="L39" s="53">
        <f t="shared" si="19"/>
        <v>45</v>
      </c>
      <c r="M39" s="52">
        <f t="shared" si="23"/>
        <v>0.05867014341590613</v>
      </c>
      <c r="N39" s="97">
        <v>696</v>
      </c>
      <c r="O39" s="32">
        <f t="shared" si="20"/>
        <v>0.7776536312849162</v>
      </c>
      <c r="P39" s="97">
        <v>710</v>
      </c>
      <c r="Q39" s="50">
        <f t="shared" si="21"/>
        <v>0.7626208378088077</v>
      </c>
      <c r="R39" s="53">
        <f t="shared" si="22"/>
        <v>14</v>
      </c>
      <c r="S39" s="296">
        <f t="shared" si="24"/>
        <v>0.020114942528735632</v>
      </c>
    </row>
    <row r="40" spans="1:63" s="99" customFormat="1" ht="15.75" thickBot="1">
      <c r="A40" s="133" t="s">
        <v>16</v>
      </c>
      <c r="B40" s="128">
        <f>SUM(B34:B39)</f>
        <v>227</v>
      </c>
      <c r="C40" s="129">
        <f>B40/$B$40</f>
        <v>1</v>
      </c>
      <c r="D40" s="128">
        <f>SUM(D34:D39)</f>
        <v>243</v>
      </c>
      <c r="E40" s="129">
        <f>D40/$D$40</f>
        <v>1</v>
      </c>
      <c r="F40" s="128">
        <f>D40-B40</f>
        <v>16</v>
      </c>
      <c r="G40" s="134">
        <f>F40/B40</f>
        <v>0.07048458149779736</v>
      </c>
      <c r="H40" s="128">
        <f>SUM(H34:H39)</f>
        <v>1697</v>
      </c>
      <c r="I40" s="129">
        <f t="shared" si="17"/>
        <v>1</v>
      </c>
      <c r="J40" s="128">
        <f>SUM(J34:J39)</f>
        <v>1811</v>
      </c>
      <c r="K40" s="129">
        <f t="shared" si="18"/>
        <v>1</v>
      </c>
      <c r="L40" s="128">
        <f t="shared" si="19"/>
        <v>114</v>
      </c>
      <c r="M40" s="156">
        <f t="shared" si="23"/>
        <v>0.06717737183264584</v>
      </c>
      <c r="N40" s="256">
        <f>SUM(N34:N39)</f>
        <v>895</v>
      </c>
      <c r="O40" s="129">
        <f t="shared" si="20"/>
        <v>1</v>
      </c>
      <c r="P40" s="128">
        <f>SUM(P34:P39)</f>
        <v>931</v>
      </c>
      <c r="Q40" s="129">
        <f t="shared" si="21"/>
        <v>1</v>
      </c>
      <c r="R40" s="128">
        <f t="shared" si="22"/>
        <v>36</v>
      </c>
      <c r="S40" s="239">
        <f t="shared" si="24"/>
        <v>0.04022346368715084</v>
      </c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</row>
    <row r="41" spans="1:19" ht="3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98"/>
      <c r="L41" s="29"/>
      <c r="M41" s="29"/>
      <c r="N41" s="29"/>
      <c r="O41" s="29"/>
      <c r="P41" s="29"/>
      <c r="Q41" s="29"/>
      <c r="R41" s="29"/>
      <c r="S41" s="29"/>
    </row>
    <row r="42" spans="1:19" ht="15.75" thickBo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ht="15.75" thickBot="1">
      <c r="A43" s="257"/>
      <c r="B43" s="313" t="s">
        <v>44</v>
      </c>
      <c r="C43" s="314"/>
      <c r="D43" s="314"/>
      <c r="E43" s="314"/>
      <c r="F43" s="314"/>
      <c r="G43" s="315"/>
      <c r="H43" s="313" t="s">
        <v>45</v>
      </c>
      <c r="I43" s="314"/>
      <c r="J43" s="314"/>
      <c r="K43" s="314"/>
      <c r="L43" s="314"/>
      <c r="M43" s="314"/>
      <c r="N43" s="316" t="s">
        <v>46</v>
      </c>
      <c r="O43" s="314"/>
      <c r="P43" s="314"/>
      <c r="Q43" s="314"/>
      <c r="R43" s="314"/>
      <c r="S43" s="315"/>
    </row>
    <row r="44" spans="1:19" ht="15">
      <c r="A44" s="38"/>
      <c r="B44" s="304" t="s">
        <v>114</v>
      </c>
      <c r="C44" s="304"/>
      <c r="D44" s="304" t="s">
        <v>115</v>
      </c>
      <c r="E44" s="304"/>
      <c r="F44" s="307" t="s">
        <v>58</v>
      </c>
      <c r="G44" s="308"/>
      <c r="H44" s="304" t="s">
        <v>114</v>
      </c>
      <c r="I44" s="304"/>
      <c r="J44" s="304" t="s">
        <v>115</v>
      </c>
      <c r="K44" s="304"/>
      <c r="L44" s="307" t="s">
        <v>58</v>
      </c>
      <c r="M44" s="323"/>
      <c r="N44" s="304" t="s">
        <v>114</v>
      </c>
      <c r="O44" s="304"/>
      <c r="P44" s="304" t="s">
        <v>115</v>
      </c>
      <c r="Q44" s="304"/>
      <c r="R44" s="307" t="s">
        <v>58</v>
      </c>
      <c r="S44" s="308"/>
    </row>
    <row r="45" spans="1:19" ht="15">
      <c r="A45" s="135"/>
      <c r="B45" s="266" t="s">
        <v>51</v>
      </c>
      <c r="C45" s="266" t="s">
        <v>50</v>
      </c>
      <c r="D45" s="266" t="s">
        <v>51</v>
      </c>
      <c r="E45" s="266" t="s">
        <v>50</v>
      </c>
      <c r="F45" s="266" t="s">
        <v>51</v>
      </c>
      <c r="G45" s="266" t="s">
        <v>50</v>
      </c>
      <c r="H45" s="266" t="s">
        <v>51</v>
      </c>
      <c r="I45" s="266" t="s">
        <v>50</v>
      </c>
      <c r="J45" s="266" t="s">
        <v>51</v>
      </c>
      <c r="K45" s="266" t="s">
        <v>50</v>
      </c>
      <c r="L45" s="266" t="s">
        <v>51</v>
      </c>
      <c r="M45" s="266" t="s">
        <v>50</v>
      </c>
      <c r="N45" s="266" t="s">
        <v>51</v>
      </c>
      <c r="O45" s="266" t="s">
        <v>50</v>
      </c>
      <c r="P45" s="266" t="s">
        <v>51</v>
      </c>
      <c r="Q45" s="266" t="s">
        <v>50</v>
      </c>
      <c r="R45" s="266" t="s">
        <v>51</v>
      </c>
      <c r="S45" s="286" t="s">
        <v>50</v>
      </c>
    </row>
    <row r="46" spans="1:19" ht="15">
      <c r="A46" s="277" t="s">
        <v>52</v>
      </c>
      <c r="B46" s="97">
        <v>0</v>
      </c>
      <c r="C46" s="32">
        <f aca="true" t="shared" si="25" ref="C46:C52">B46/$B$52</f>
        <v>0</v>
      </c>
      <c r="D46" s="97">
        <v>0</v>
      </c>
      <c r="E46" s="32">
        <f aca="true" t="shared" si="26" ref="E46:E52">D46/$D$52</f>
        <v>0</v>
      </c>
      <c r="F46" s="39">
        <f aca="true" t="shared" si="27" ref="F46:F52">D46-B46</f>
        <v>0</v>
      </c>
      <c r="G46" s="34" t="e">
        <f aca="true" t="shared" si="28" ref="G46:G52">F46/B46</f>
        <v>#DIV/0!</v>
      </c>
      <c r="H46" s="97">
        <v>3</v>
      </c>
      <c r="I46" s="32">
        <f>H46/$H$52</f>
        <v>0.010869565217391304</v>
      </c>
      <c r="J46" s="97">
        <v>3</v>
      </c>
      <c r="K46" s="32">
        <f aca="true" t="shared" si="29" ref="K46:K52">J46/$J$52</f>
        <v>0.010135135135135136</v>
      </c>
      <c r="L46" s="39">
        <f>J46-H46</f>
        <v>0</v>
      </c>
      <c r="M46" s="32">
        <f>L46/H46</f>
        <v>0</v>
      </c>
      <c r="N46" s="97">
        <v>5</v>
      </c>
      <c r="O46" s="32">
        <f>N46/$N$52</f>
        <v>0.012106537530266344</v>
      </c>
      <c r="P46" s="97">
        <v>6</v>
      </c>
      <c r="Q46" s="32">
        <f aca="true" t="shared" si="30" ref="Q46:Q52">P46/$P$52</f>
        <v>0.013186813186813187</v>
      </c>
      <c r="R46" s="39">
        <f>P46-N46</f>
        <v>1</v>
      </c>
      <c r="S46" s="287">
        <f>R46/N46</f>
        <v>0.2</v>
      </c>
    </row>
    <row r="47" spans="1:19" ht="30">
      <c r="A47" s="277" t="s">
        <v>53</v>
      </c>
      <c r="B47" s="97">
        <v>30</v>
      </c>
      <c r="C47" s="32">
        <f t="shared" si="25"/>
        <v>0.1079136690647482</v>
      </c>
      <c r="D47" s="97">
        <v>34</v>
      </c>
      <c r="E47" s="32">
        <f t="shared" si="26"/>
        <v>0.11221122112211221</v>
      </c>
      <c r="F47" s="40">
        <f t="shared" si="27"/>
        <v>4</v>
      </c>
      <c r="G47" s="34">
        <f t="shared" si="28"/>
        <v>0.13333333333333333</v>
      </c>
      <c r="H47" s="97">
        <v>94</v>
      </c>
      <c r="I47" s="32">
        <f aca="true" t="shared" si="31" ref="I47:I52">H47/$H$52</f>
        <v>0.34057971014492755</v>
      </c>
      <c r="J47" s="97">
        <v>105</v>
      </c>
      <c r="K47" s="32">
        <f t="shared" si="29"/>
        <v>0.3547297297297297</v>
      </c>
      <c r="L47" s="40">
        <f aca="true" t="shared" si="32" ref="L47:L52">J47-H47</f>
        <v>11</v>
      </c>
      <c r="M47" s="34">
        <f aca="true" t="shared" si="33" ref="M47:M52">L47/H47</f>
        <v>0.11702127659574468</v>
      </c>
      <c r="N47" s="97">
        <v>185</v>
      </c>
      <c r="O47" s="32">
        <f aca="true" t="shared" si="34" ref="O47:O52">N47/$N$52</f>
        <v>0.44794188861985473</v>
      </c>
      <c r="P47" s="97">
        <v>209</v>
      </c>
      <c r="Q47" s="32">
        <f t="shared" si="30"/>
        <v>0.4593406593406593</v>
      </c>
      <c r="R47" s="40">
        <f aca="true" t="shared" si="35" ref="R47:R52">P47-N47</f>
        <v>24</v>
      </c>
      <c r="S47" s="287">
        <f aca="true" t="shared" si="36" ref="S47:S52">R47/N47</f>
        <v>0.12972972972972974</v>
      </c>
    </row>
    <row r="48" spans="1:19" ht="30">
      <c r="A48" s="277" t="s">
        <v>54</v>
      </c>
      <c r="B48" s="97">
        <v>98</v>
      </c>
      <c r="C48" s="32">
        <f t="shared" si="25"/>
        <v>0.35251798561151076</v>
      </c>
      <c r="D48" s="97">
        <v>102</v>
      </c>
      <c r="E48" s="32">
        <f t="shared" si="26"/>
        <v>0.33663366336633666</v>
      </c>
      <c r="F48" s="40">
        <f t="shared" si="27"/>
        <v>4</v>
      </c>
      <c r="G48" s="34">
        <f t="shared" si="28"/>
        <v>0.04081632653061224</v>
      </c>
      <c r="H48" s="97">
        <v>128</v>
      </c>
      <c r="I48" s="32">
        <f t="shared" si="31"/>
        <v>0.463768115942029</v>
      </c>
      <c r="J48" s="97">
        <v>141</v>
      </c>
      <c r="K48" s="32">
        <f t="shared" si="29"/>
        <v>0.47635135135135137</v>
      </c>
      <c r="L48" s="40">
        <f t="shared" si="32"/>
        <v>13</v>
      </c>
      <c r="M48" s="34">
        <f t="shared" si="33"/>
        <v>0.1015625</v>
      </c>
      <c r="N48" s="97">
        <v>147</v>
      </c>
      <c r="O48" s="32">
        <f t="shared" si="34"/>
        <v>0.3559322033898305</v>
      </c>
      <c r="P48" s="97">
        <v>162</v>
      </c>
      <c r="Q48" s="32">
        <f t="shared" si="30"/>
        <v>0.35604395604395606</v>
      </c>
      <c r="R48" s="40">
        <f t="shared" si="35"/>
        <v>15</v>
      </c>
      <c r="S48" s="287">
        <f t="shared" si="36"/>
        <v>0.10204081632653061</v>
      </c>
    </row>
    <row r="49" spans="1:19" ht="45">
      <c r="A49" s="277" t="s">
        <v>55</v>
      </c>
      <c r="B49" s="97">
        <v>21</v>
      </c>
      <c r="C49" s="32">
        <f t="shared" si="25"/>
        <v>0.07553956834532374</v>
      </c>
      <c r="D49" s="97">
        <v>22</v>
      </c>
      <c r="E49" s="32">
        <f t="shared" si="26"/>
        <v>0.07260726072607261</v>
      </c>
      <c r="F49" s="40">
        <f t="shared" si="27"/>
        <v>1</v>
      </c>
      <c r="G49" s="34">
        <f t="shared" si="28"/>
        <v>0.047619047619047616</v>
      </c>
      <c r="H49" s="97">
        <v>30</v>
      </c>
      <c r="I49" s="32">
        <f t="shared" si="31"/>
        <v>0.10869565217391304</v>
      </c>
      <c r="J49" s="97">
        <v>24</v>
      </c>
      <c r="K49" s="32">
        <f t="shared" si="29"/>
        <v>0.08108108108108109</v>
      </c>
      <c r="L49" s="40">
        <f t="shared" si="32"/>
        <v>-6</v>
      </c>
      <c r="M49" s="34">
        <f t="shared" si="33"/>
        <v>-0.2</v>
      </c>
      <c r="N49" s="97">
        <v>39</v>
      </c>
      <c r="O49" s="32">
        <f t="shared" si="34"/>
        <v>0.09443099273607748</v>
      </c>
      <c r="P49" s="97">
        <v>43</v>
      </c>
      <c r="Q49" s="32">
        <f t="shared" si="30"/>
        <v>0.0945054945054945</v>
      </c>
      <c r="R49" s="40">
        <f t="shared" si="35"/>
        <v>4</v>
      </c>
      <c r="S49" s="287">
        <f t="shared" si="36"/>
        <v>0.10256410256410256</v>
      </c>
    </row>
    <row r="50" spans="1:19" ht="30">
      <c r="A50" s="277" t="s">
        <v>56</v>
      </c>
      <c r="B50" s="97">
        <v>27</v>
      </c>
      <c r="C50" s="32">
        <f t="shared" si="25"/>
        <v>0.09712230215827339</v>
      </c>
      <c r="D50" s="97">
        <v>32</v>
      </c>
      <c r="E50" s="32">
        <f t="shared" si="26"/>
        <v>0.10561056105610561</v>
      </c>
      <c r="F50" s="40">
        <f t="shared" si="27"/>
        <v>5</v>
      </c>
      <c r="G50" s="34">
        <f t="shared" si="28"/>
        <v>0.18518518518518517</v>
      </c>
      <c r="H50" s="97">
        <v>11</v>
      </c>
      <c r="I50" s="32">
        <f t="shared" si="31"/>
        <v>0.03985507246376811</v>
      </c>
      <c r="J50" s="97">
        <v>11</v>
      </c>
      <c r="K50" s="32">
        <f t="shared" si="29"/>
        <v>0.037162162162162164</v>
      </c>
      <c r="L50" s="40">
        <f t="shared" si="32"/>
        <v>0</v>
      </c>
      <c r="M50" s="34">
        <f t="shared" si="33"/>
        <v>0</v>
      </c>
      <c r="N50" s="97">
        <v>18</v>
      </c>
      <c r="O50" s="32">
        <f t="shared" si="34"/>
        <v>0.043583535108958835</v>
      </c>
      <c r="P50" s="97">
        <v>19</v>
      </c>
      <c r="Q50" s="32">
        <f t="shared" si="30"/>
        <v>0.041758241758241756</v>
      </c>
      <c r="R50" s="40">
        <f t="shared" si="35"/>
        <v>1</v>
      </c>
      <c r="S50" s="287">
        <f t="shared" si="36"/>
        <v>0.05555555555555555</v>
      </c>
    </row>
    <row r="51" spans="1:19" ht="30.75" thickBot="1">
      <c r="A51" s="277" t="s">
        <v>57</v>
      </c>
      <c r="B51" s="97">
        <v>102</v>
      </c>
      <c r="C51" s="32">
        <f t="shared" si="25"/>
        <v>0.3669064748201439</v>
      </c>
      <c r="D51" s="97">
        <v>113</v>
      </c>
      <c r="E51" s="32">
        <f t="shared" si="26"/>
        <v>0.37293729372937295</v>
      </c>
      <c r="F51" s="40">
        <f t="shared" si="27"/>
        <v>11</v>
      </c>
      <c r="G51" s="34">
        <f t="shared" si="28"/>
        <v>0.10784313725490197</v>
      </c>
      <c r="H51" s="97">
        <v>10</v>
      </c>
      <c r="I51" s="32">
        <f t="shared" si="31"/>
        <v>0.036231884057971016</v>
      </c>
      <c r="J51" s="97">
        <v>12</v>
      </c>
      <c r="K51" s="32">
        <f t="shared" si="29"/>
        <v>0.04054054054054054</v>
      </c>
      <c r="L51" s="40">
        <f t="shared" si="32"/>
        <v>2</v>
      </c>
      <c r="M51" s="34">
        <f t="shared" si="33"/>
        <v>0.2</v>
      </c>
      <c r="N51" s="97">
        <v>19</v>
      </c>
      <c r="O51" s="32">
        <f t="shared" si="34"/>
        <v>0.04600484261501211</v>
      </c>
      <c r="P51" s="97">
        <v>16</v>
      </c>
      <c r="Q51" s="32">
        <f t="shared" si="30"/>
        <v>0.035164835164835165</v>
      </c>
      <c r="R51" s="40">
        <f t="shared" si="35"/>
        <v>-3</v>
      </c>
      <c r="S51" s="287">
        <f t="shared" si="36"/>
        <v>-0.15789473684210525</v>
      </c>
    </row>
    <row r="52" spans="1:63" s="99" customFormat="1" ht="15.75" thickBot="1">
      <c r="A52" s="133" t="s">
        <v>16</v>
      </c>
      <c r="B52" s="128">
        <f>SUM(B46:B51)</f>
        <v>278</v>
      </c>
      <c r="C52" s="129">
        <f t="shared" si="25"/>
        <v>1</v>
      </c>
      <c r="D52" s="128">
        <f>SUM(D46:D51)</f>
        <v>303</v>
      </c>
      <c r="E52" s="129">
        <f t="shared" si="26"/>
        <v>1</v>
      </c>
      <c r="F52" s="128">
        <f t="shared" si="27"/>
        <v>25</v>
      </c>
      <c r="G52" s="134">
        <f t="shared" si="28"/>
        <v>0.08992805755395683</v>
      </c>
      <c r="H52" s="128">
        <f>SUM(H46:H51)</f>
        <v>276</v>
      </c>
      <c r="I52" s="129">
        <f t="shared" si="31"/>
        <v>1</v>
      </c>
      <c r="J52" s="128">
        <f>SUM(J46:J51)</f>
        <v>296</v>
      </c>
      <c r="K52" s="129">
        <f t="shared" si="29"/>
        <v>1</v>
      </c>
      <c r="L52" s="128">
        <f t="shared" si="32"/>
        <v>20</v>
      </c>
      <c r="M52" s="156">
        <f t="shared" si="33"/>
        <v>0.07246376811594203</v>
      </c>
      <c r="N52" s="256">
        <f>SUM(N46:N51)</f>
        <v>413</v>
      </c>
      <c r="O52" s="288">
        <f t="shared" si="34"/>
        <v>1</v>
      </c>
      <c r="P52" s="289">
        <f>SUM(P46:P51)</f>
        <v>455</v>
      </c>
      <c r="Q52" s="290">
        <f t="shared" si="30"/>
        <v>1</v>
      </c>
      <c r="R52" s="128">
        <f t="shared" si="35"/>
        <v>42</v>
      </c>
      <c r="S52" s="129">
        <f t="shared" si="36"/>
        <v>0.1016949152542373</v>
      </c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</row>
    <row r="53" spans="1:19" ht="7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ht="9.75" customHeight="1" thickBo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ht="15">
      <c r="A55" s="37"/>
      <c r="B55" s="324" t="s">
        <v>47</v>
      </c>
      <c r="C55" s="325"/>
      <c r="D55" s="325"/>
      <c r="E55" s="325"/>
      <c r="F55" s="325"/>
      <c r="G55" s="326"/>
      <c r="H55" s="324" t="s">
        <v>48</v>
      </c>
      <c r="I55" s="325"/>
      <c r="J55" s="325"/>
      <c r="K55" s="325"/>
      <c r="L55" s="325"/>
      <c r="M55" s="325"/>
      <c r="N55" s="327" t="s">
        <v>16</v>
      </c>
      <c r="O55" s="328"/>
      <c r="P55" s="328"/>
      <c r="Q55" s="328"/>
      <c r="R55" s="328"/>
      <c r="S55" s="329"/>
    </row>
    <row r="56" spans="1:19" ht="15">
      <c r="A56" s="38"/>
      <c r="B56" s="304" t="s">
        <v>114</v>
      </c>
      <c r="C56" s="304"/>
      <c r="D56" s="304" t="s">
        <v>115</v>
      </c>
      <c r="E56" s="304"/>
      <c r="F56" s="305" t="s">
        <v>58</v>
      </c>
      <c r="G56" s="306"/>
      <c r="H56" s="304" t="s">
        <v>114</v>
      </c>
      <c r="I56" s="304"/>
      <c r="J56" s="304" t="s">
        <v>115</v>
      </c>
      <c r="K56" s="304"/>
      <c r="L56" s="305" t="s">
        <v>58</v>
      </c>
      <c r="M56" s="309"/>
      <c r="N56" s="304" t="s">
        <v>114</v>
      </c>
      <c r="O56" s="304"/>
      <c r="P56" s="304" t="s">
        <v>115</v>
      </c>
      <c r="Q56" s="304"/>
      <c r="R56" s="320" t="s">
        <v>58</v>
      </c>
      <c r="S56" s="321"/>
    </row>
    <row r="57" spans="1:19" ht="15">
      <c r="A57" s="135"/>
      <c r="B57" s="266" t="s">
        <v>51</v>
      </c>
      <c r="C57" s="266" t="s">
        <v>50</v>
      </c>
      <c r="D57" s="266" t="s">
        <v>51</v>
      </c>
      <c r="E57" s="266" t="s">
        <v>50</v>
      </c>
      <c r="F57" s="266" t="s">
        <v>51</v>
      </c>
      <c r="G57" s="266" t="s">
        <v>50</v>
      </c>
      <c r="H57" s="266" t="s">
        <v>51</v>
      </c>
      <c r="I57" s="266" t="s">
        <v>50</v>
      </c>
      <c r="J57" s="266" t="s">
        <v>51</v>
      </c>
      <c r="K57" s="266" t="s">
        <v>50</v>
      </c>
      <c r="L57" s="266" t="s">
        <v>51</v>
      </c>
      <c r="M57" s="266" t="s">
        <v>50</v>
      </c>
      <c r="N57" s="189" t="s">
        <v>51</v>
      </c>
      <c r="O57" s="268" t="s">
        <v>50</v>
      </c>
      <c r="P57" s="268" t="s">
        <v>51</v>
      </c>
      <c r="Q57" s="268" t="s">
        <v>50</v>
      </c>
      <c r="R57" s="268" t="s">
        <v>51</v>
      </c>
      <c r="S57" s="276" t="s">
        <v>50</v>
      </c>
    </row>
    <row r="58" spans="1:19" ht="15">
      <c r="A58" s="277" t="s">
        <v>52</v>
      </c>
      <c r="B58" s="97">
        <v>2</v>
      </c>
      <c r="C58" s="32">
        <f>B58/$B$64</f>
        <v>0.014084507042253521</v>
      </c>
      <c r="D58" s="97">
        <v>3</v>
      </c>
      <c r="E58" s="32">
        <f>D58/$D$64</f>
        <v>0.018633540372670808</v>
      </c>
      <c r="F58" s="39">
        <f>D58-B58</f>
        <v>1</v>
      </c>
      <c r="G58" s="32">
        <f>F58/B58</f>
        <v>0.5</v>
      </c>
      <c r="H58" s="97">
        <v>0</v>
      </c>
      <c r="I58" s="32">
        <f>H58/$H$64</f>
        <v>0</v>
      </c>
      <c r="J58" s="97">
        <v>0</v>
      </c>
      <c r="K58" s="32">
        <f>J58/$J$64</f>
        <v>0</v>
      </c>
      <c r="L58" s="39">
        <f>J58-H58</f>
        <v>0</v>
      </c>
      <c r="M58" s="32" t="e">
        <f aca="true" t="shared" si="37" ref="M58:M64">L58/H58</f>
        <v>#DIV/0!</v>
      </c>
      <c r="N58" s="101">
        <f aca="true" t="shared" si="38" ref="N58:N63">B34+H34+N34+B46+H46+N46+B58+H58</f>
        <v>10</v>
      </c>
      <c r="O58" s="102">
        <f>N58/$N$64</f>
        <v>0.0025438819638768763</v>
      </c>
      <c r="P58" s="101">
        <f aca="true" t="shared" si="39" ref="P58:P64">D34+J34+P34+D46+J46+P46+D58+J58</f>
        <v>13</v>
      </c>
      <c r="Q58" s="103">
        <f>P58/$P$64</f>
        <v>0.003092293054234063</v>
      </c>
      <c r="R58" s="104">
        <f>P58-N58</f>
        <v>3</v>
      </c>
      <c r="S58" s="278">
        <f>R58/N58</f>
        <v>0.3</v>
      </c>
    </row>
    <row r="59" spans="1:19" ht="30">
      <c r="A59" s="277" t="s">
        <v>53</v>
      </c>
      <c r="B59" s="97">
        <v>77</v>
      </c>
      <c r="C59" s="32">
        <f aca="true" t="shared" si="40" ref="C59:C64">B59/$B$64</f>
        <v>0.5422535211267606</v>
      </c>
      <c r="D59" s="97">
        <v>81</v>
      </c>
      <c r="E59" s="32">
        <f aca="true" t="shared" si="41" ref="E59:E64">D59/$D$64</f>
        <v>0.5031055900621118</v>
      </c>
      <c r="F59" s="40">
        <f aca="true" t="shared" si="42" ref="F59:F64">D59-B59</f>
        <v>4</v>
      </c>
      <c r="G59" s="32">
        <f aca="true" t="shared" si="43" ref="G59:G64">F59/B59</f>
        <v>0.05194805194805195</v>
      </c>
      <c r="H59" s="97">
        <v>2</v>
      </c>
      <c r="I59" s="32">
        <f aca="true" t="shared" si="44" ref="I59:I64">H59/$H$64</f>
        <v>0.6666666666666666</v>
      </c>
      <c r="J59" s="97">
        <v>3</v>
      </c>
      <c r="K59" s="32">
        <f aca="true" t="shared" si="45" ref="K59:K64">J59/$J$64</f>
        <v>0.75</v>
      </c>
      <c r="L59" s="40">
        <f aca="true" t="shared" si="46" ref="L59:L64">J59-H59</f>
        <v>1</v>
      </c>
      <c r="M59" s="32">
        <f t="shared" si="37"/>
        <v>0.5</v>
      </c>
      <c r="N59" s="101">
        <f t="shared" si="38"/>
        <v>451</v>
      </c>
      <c r="O59" s="102">
        <f aca="true" t="shared" si="47" ref="O59:O64">N59/$N$64</f>
        <v>0.11472907657084712</v>
      </c>
      <c r="P59" s="101">
        <f t="shared" si="39"/>
        <v>497</v>
      </c>
      <c r="Q59" s="105">
        <f aca="true" t="shared" si="48" ref="Q59:Q64">P59/$P$64</f>
        <v>0.11822074215033301</v>
      </c>
      <c r="R59" s="104">
        <f aca="true" t="shared" si="49" ref="R59:R64">P59-N59</f>
        <v>46</v>
      </c>
      <c r="S59" s="279">
        <f aca="true" t="shared" si="50" ref="S59:S64">R59/N59</f>
        <v>0.10199556541019955</v>
      </c>
    </row>
    <row r="60" spans="1:19" ht="30">
      <c r="A60" s="277" t="s">
        <v>54</v>
      </c>
      <c r="B60" s="97">
        <v>45</v>
      </c>
      <c r="C60" s="32">
        <f t="shared" si="40"/>
        <v>0.31690140845070425</v>
      </c>
      <c r="D60" s="97">
        <v>54</v>
      </c>
      <c r="E60" s="32">
        <f t="shared" si="41"/>
        <v>0.33540372670807456</v>
      </c>
      <c r="F60" s="40">
        <f t="shared" si="42"/>
        <v>9</v>
      </c>
      <c r="G60" s="32">
        <f t="shared" si="43"/>
        <v>0.2</v>
      </c>
      <c r="H60" s="97">
        <v>1</v>
      </c>
      <c r="I60" s="32">
        <f t="shared" si="44"/>
        <v>0.3333333333333333</v>
      </c>
      <c r="J60" s="97">
        <v>1</v>
      </c>
      <c r="K60" s="32">
        <f t="shared" si="45"/>
        <v>0.25</v>
      </c>
      <c r="L60" s="40">
        <f t="shared" si="46"/>
        <v>0</v>
      </c>
      <c r="M60" s="32">
        <f t="shared" si="37"/>
        <v>0</v>
      </c>
      <c r="N60" s="101">
        <f t="shared" si="38"/>
        <v>1185</v>
      </c>
      <c r="O60" s="102">
        <f t="shared" si="47"/>
        <v>0.3014500127194098</v>
      </c>
      <c r="P60" s="101">
        <f t="shared" si="39"/>
        <v>1279</v>
      </c>
      <c r="Q60" s="105">
        <f t="shared" si="48"/>
        <v>0.3042340627973359</v>
      </c>
      <c r="R60" s="104">
        <f t="shared" si="49"/>
        <v>94</v>
      </c>
      <c r="S60" s="279">
        <f t="shared" si="50"/>
        <v>0.07932489451476793</v>
      </c>
    </row>
    <row r="61" spans="1:19" ht="45">
      <c r="A61" s="277" t="s">
        <v>55</v>
      </c>
      <c r="B61" s="97">
        <v>6</v>
      </c>
      <c r="C61" s="32">
        <f t="shared" si="40"/>
        <v>0.04225352112676056</v>
      </c>
      <c r="D61" s="97">
        <v>6</v>
      </c>
      <c r="E61" s="32">
        <f t="shared" si="41"/>
        <v>0.037267080745341616</v>
      </c>
      <c r="F61" s="40">
        <f t="shared" si="42"/>
        <v>0</v>
      </c>
      <c r="G61" s="32">
        <f t="shared" si="43"/>
        <v>0</v>
      </c>
      <c r="H61" s="97">
        <v>0</v>
      </c>
      <c r="I61" s="32">
        <f t="shared" si="44"/>
        <v>0</v>
      </c>
      <c r="J61" s="97">
        <v>0</v>
      </c>
      <c r="K61" s="32">
        <f t="shared" si="45"/>
        <v>0</v>
      </c>
      <c r="L61" s="40">
        <f t="shared" si="46"/>
        <v>0</v>
      </c>
      <c r="M61" s="32" t="s">
        <v>17</v>
      </c>
      <c r="N61" s="101">
        <f t="shared" si="38"/>
        <v>383</v>
      </c>
      <c r="O61" s="102">
        <f t="shared" si="47"/>
        <v>0.09743067921648435</v>
      </c>
      <c r="P61" s="101">
        <f t="shared" si="39"/>
        <v>420</v>
      </c>
      <c r="Q61" s="105">
        <f t="shared" si="48"/>
        <v>0.09990485252140818</v>
      </c>
      <c r="R61" s="104">
        <f t="shared" si="49"/>
        <v>37</v>
      </c>
      <c r="S61" s="279">
        <f t="shared" si="50"/>
        <v>0.09660574412532637</v>
      </c>
    </row>
    <row r="62" spans="1:19" ht="30">
      <c r="A62" s="277" t="s">
        <v>56</v>
      </c>
      <c r="B62" s="97">
        <v>5</v>
      </c>
      <c r="C62" s="32">
        <f t="shared" si="40"/>
        <v>0.035211267605633804</v>
      </c>
      <c r="D62" s="97">
        <v>7</v>
      </c>
      <c r="E62" s="32">
        <f t="shared" si="41"/>
        <v>0.043478260869565216</v>
      </c>
      <c r="F62" s="40">
        <f t="shared" si="42"/>
        <v>2</v>
      </c>
      <c r="G62" s="32" t="s">
        <v>17</v>
      </c>
      <c r="H62" s="97">
        <v>0</v>
      </c>
      <c r="I62" s="32">
        <f t="shared" si="44"/>
        <v>0</v>
      </c>
      <c r="J62" s="97">
        <v>0</v>
      </c>
      <c r="K62" s="32">
        <f t="shared" si="45"/>
        <v>0</v>
      </c>
      <c r="L62" s="40">
        <f t="shared" si="46"/>
        <v>0</v>
      </c>
      <c r="M62" s="32" t="e">
        <f t="shared" si="37"/>
        <v>#DIV/0!</v>
      </c>
      <c r="N62" s="101">
        <f t="shared" si="38"/>
        <v>301</v>
      </c>
      <c r="O62" s="102">
        <f t="shared" si="47"/>
        <v>0.07657084711269398</v>
      </c>
      <c r="P62" s="101">
        <f t="shared" si="39"/>
        <v>322</v>
      </c>
      <c r="Q62" s="105">
        <f t="shared" si="48"/>
        <v>0.07659372026641294</v>
      </c>
      <c r="R62" s="104">
        <f t="shared" si="49"/>
        <v>21</v>
      </c>
      <c r="S62" s="279">
        <f t="shared" si="50"/>
        <v>0.06976744186046512</v>
      </c>
    </row>
    <row r="63" spans="1:19" ht="30.75" thickBot="1">
      <c r="A63" s="277" t="s">
        <v>57</v>
      </c>
      <c r="B63" s="97">
        <v>7</v>
      </c>
      <c r="C63" s="32">
        <f t="shared" si="40"/>
        <v>0.04929577464788732</v>
      </c>
      <c r="D63" s="97">
        <v>10</v>
      </c>
      <c r="E63" s="32">
        <f t="shared" si="41"/>
        <v>0.062111801242236024</v>
      </c>
      <c r="F63" s="40">
        <f t="shared" si="42"/>
        <v>3</v>
      </c>
      <c r="G63" s="32">
        <f t="shared" si="43"/>
        <v>0.42857142857142855</v>
      </c>
      <c r="H63" s="97">
        <v>0</v>
      </c>
      <c r="I63" s="32">
        <f t="shared" si="44"/>
        <v>0</v>
      </c>
      <c r="J63" s="97">
        <v>0</v>
      </c>
      <c r="K63" s="32">
        <f t="shared" si="45"/>
        <v>0</v>
      </c>
      <c r="L63" s="40">
        <f t="shared" si="46"/>
        <v>0</v>
      </c>
      <c r="M63" s="32" t="e">
        <f t="shared" si="37"/>
        <v>#DIV/0!</v>
      </c>
      <c r="N63" s="101">
        <f t="shared" si="38"/>
        <v>1601</v>
      </c>
      <c r="O63" s="107">
        <f t="shared" si="47"/>
        <v>0.40727550241668786</v>
      </c>
      <c r="P63" s="106">
        <f t="shared" si="39"/>
        <v>1673</v>
      </c>
      <c r="Q63" s="108">
        <f t="shared" si="48"/>
        <v>0.3979543292102759</v>
      </c>
      <c r="R63" s="109">
        <f t="shared" si="49"/>
        <v>72</v>
      </c>
      <c r="S63" s="280">
        <f t="shared" si="50"/>
        <v>0.04497189256714553</v>
      </c>
    </row>
    <row r="64" spans="1:63" s="100" customFormat="1" ht="15.75" thickBot="1">
      <c r="A64" s="136" t="s">
        <v>16</v>
      </c>
      <c r="B64" s="137">
        <f>SUM(B58:B63)</f>
        <v>142</v>
      </c>
      <c r="C64" s="138">
        <f t="shared" si="40"/>
        <v>1</v>
      </c>
      <c r="D64" s="137">
        <f>SUM(D58:D63)</f>
        <v>161</v>
      </c>
      <c r="E64" s="138">
        <f t="shared" si="41"/>
        <v>1</v>
      </c>
      <c r="F64" s="137">
        <f t="shared" si="42"/>
        <v>19</v>
      </c>
      <c r="G64" s="138">
        <f t="shared" si="43"/>
        <v>0.13380281690140844</v>
      </c>
      <c r="H64" s="137">
        <f>SUM(H58:H63)</f>
        <v>3</v>
      </c>
      <c r="I64" s="138">
        <f t="shared" si="44"/>
        <v>1</v>
      </c>
      <c r="J64" s="137">
        <f>SUM(J58:J63)</f>
        <v>4</v>
      </c>
      <c r="K64" s="138">
        <f t="shared" si="45"/>
        <v>1</v>
      </c>
      <c r="L64" s="137">
        <f t="shared" si="46"/>
        <v>1</v>
      </c>
      <c r="M64" s="157">
        <f t="shared" si="37"/>
        <v>0.3333333333333333</v>
      </c>
      <c r="N64" s="281">
        <f>B40+H40+N40+B52+H52+N52+B64+H64</f>
        <v>3931</v>
      </c>
      <c r="O64" s="282">
        <f t="shared" si="47"/>
        <v>1</v>
      </c>
      <c r="P64" s="283">
        <f t="shared" si="39"/>
        <v>4204</v>
      </c>
      <c r="Q64" s="284">
        <f t="shared" si="48"/>
        <v>1</v>
      </c>
      <c r="R64" s="285">
        <f t="shared" si="49"/>
        <v>273</v>
      </c>
      <c r="S64" s="284">
        <f t="shared" si="50"/>
        <v>0.06944797761383872</v>
      </c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</row>
    <row r="65" spans="1:19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</row>
    <row r="69" spans="1:19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</row>
    <row r="70" spans="1:19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19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:19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:19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19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:19" ht="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:19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:19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87" spans="1:19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</row>
    <row r="88" spans="1:19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</row>
    <row r="89" spans="1:19" ht="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</row>
    <row r="90" spans="1:19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</row>
    <row r="91" spans="1:19" ht="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</row>
    <row r="92" spans="1:19" ht="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</row>
    <row r="93" spans="1:19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</row>
    <row r="94" spans="1:19" ht="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</row>
    <row r="95" spans="1:19" ht="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</row>
    <row r="96" spans="1:19" ht="1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</row>
    <row r="97" spans="1:19" ht="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</row>
    <row r="98" spans="1:19" ht="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</row>
    <row r="99" spans="1:19" ht="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</row>
    <row r="100" spans="1:19" ht="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</row>
    <row r="101" spans="1:19" ht="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</row>
    <row r="102" spans="1:19" ht="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</row>
    <row r="103" spans="1:19" ht="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</row>
    <row r="104" spans="1:19" ht="1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 ht="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</row>
    <row r="106" spans="1:19" ht="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</row>
    <row r="107" spans="1:19" ht="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</row>
    <row r="108" spans="1:19" ht="1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 ht="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</row>
    <row r="110" spans="1:19" ht="1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</row>
    <row r="111" spans="1:19" ht="1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</row>
    <row r="112" spans="1:19" ht="1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</row>
    <row r="113" spans="1:19" ht="1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:19" ht="1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</row>
    <row r="115" spans="1:19" ht="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</row>
    <row r="116" spans="1:19" ht="1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</row>
    <row r="117" spans="1:19" ht="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19" ht="1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19" ht="1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</row>
    <row r="120" spans="1:19" ht="1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</row>
    <row r="121" spans="1:19" ht="1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spans="1:19" ht="1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</row>
    <row r="123" spans="1:19" ht="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</row>
    <row r="124" spans="1:19" ht="1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</row>
    <row r="125" spans="1:19" ht="1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</row>
    <row r="126" spans="1:19" ht="1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</row>
    <row r="127" spans="1:19" ht="1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</row>
    <row r="128" spans="1:19" ht="1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</row>
    <row r="129" spans="1:19" ht="1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</row>
    <row r="130" spans="1:19" ht="1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</row>
    <row r="131" spans="1:19" ht="1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</row>
    <row r="132" spans="1:19" ht="1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</row>
    <row r="133" spans="1:19" ht="1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</row>
    <row r="134" spans="1:19" ht="1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</row>
    <row r="135" spans="1:19" ht="1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</row>
    <row r="136" spans="1:19" ht="1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  <row r="137" spans="1:19" ht="1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</row>
    <row r="138" spans="1:19" ht="1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:19" ht="1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</row>
    <row r="140" spans="1:19" ht="1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</row>
    <row r="141" spans="1:19" ht="1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</row>
    <row r="142" spans="1:19" ht="1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</row>
    <row r="143" spans="1:19" ht="1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 ht="1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</row>
    <row r="145" spans="1:19" ht="1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</row>
    <row r="146" spans="1:19" ht="1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</row>
    <row r="147" spans="1:19" ht="1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</row>
    <row r="148" spans="1:19" ht="1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 ht="1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</row>
    <row r="150" spans="1:19" ht="1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</row>
    <row r="151" spans="1:19" ht="1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 ht="1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</row>
    <row r="153" spans="1:19" ht="1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</row>
    <row r="154" spans="1:19" ht="1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</row>
    <row r="155" spans="1:19" ht="1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</row>
    <row r="156" spans="1:19" ht="1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ht="1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ht="1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ht="1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 ht="1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ht="1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</row>
    <row r="162" spans="1:19" ht="1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</row>
    <row r="163" spans="1:19" ht="1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</row>
    <row r="164" spans="1:19" ht="1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</row>
    <row r="165" spans="1:19" ht="1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</row>
    <row r="166" spans="1:19" ht="1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</row>
    <row r="167" spans="1:19" ht="1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ht="1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 ht="1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ht="1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:19" ht="1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2" spans="1:19" ht="1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3" spans="1:19" ht="1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</row>
    <row r="174" spans="1:19" ht="1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</row>
    <row r="175" spans="1:19" ht="1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</row>
    <row r="176" spans="1:19" ht="1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</row>
    <row r="177" spans="1:19" ht="1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</row>
    <row r="178" spans="1:19" ht="1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</row>
    <row r="179" spans="1:19" ht="1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</row>
    <row r="180" spans="1:19" ht="1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</row>
    <row r="181" spans="1:19" ht="1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</row>
    <row r="182" spans="1:19" ht="1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</row>
    <row r="183" spans="1:19" ht="1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</row>
    <row r="184" spans="1:19" ht="1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</row>
    <row r="185" spans="1:19" ht="1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</row>
    <row r="186" spans="1:19" ht="1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</row>
    <row r="187" spans="1:19" ht="1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</row>
    <row r="188" spans="1:19" ht="1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</row>
    <row r="189" spans="1:19" ht="1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</row>
    <row r="190" spans="1:19" ht="1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</row>
    <row r="191" spans="1:19" ht="1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</row>
    <row r="192" spans="1:19" ht="1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</row>
    <row r="193" spans="1:19" ht="1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</row>
    <row r="194" spans="1:19" ht="1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</row>
    <row r="195" spans="1:19" ht="1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</row>
    <row r="196" spans="1:19" ht="1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</row>
    <row r="197" spans="1:19" ht="1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</row>
    <row r="198" spans="1:19" ht="1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</row>
    <row r="199" spans="1:19" ht="1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</row>
    <row r="200" spans="1:19" ht="1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</row>
    <row r="201" spans="1:19" ht="1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</row>
    <row r="202" spans="1:19" ht="1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</row>
    <row r="203" spans="1:19" ht="1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</row>
    <row r="204" spans="1:19" ht="1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</row>
    <row r="205" spans="1:19" ht="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</row>
    <row r="206" spans="1:19" ht="1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</row>
    <row r="207" spans="1:19" ht="1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</row>
    <row r="208" spans="1:19" ht="1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</row>
    <row r="209" spans="1:19" ht="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</row>
    <row r="210" spans="1:19" ht="1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</row>
    <row r="211" spans="1:19" ht="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</row>
    <row r="212" spans="1:19" ht="1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</row>
    <row r="213" spans="1:19" ht="1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</row>
    <row r="214" spans="1:19" ht="1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</row>
  </sheetData>
  <sheetProtection/>
  <mergeCells count="50">
    <mergeCell ref="B18:M18"/>
    <mergeCell ref="J19:K19"/>
    <mergeCell ref="L19:M19"/>
    <mergeCell ref="H19:I19"/>
    <mergeCell ref="B19:C19"/>
    <mergeCell ref="D19:E19"/>
    <mergeCell ref="F19:G19"/>
    <mergeCell ref="B4:M4"/>
    <mergeCell ref="B5:C5"/>
    <mergeCell ref="D5:E5"/>
    <mergeCell ref="F5:G5"/>
    <mergeCell ref="H5:I5"/>
    <mergeCell ref="J5:K5"/>
    <mergeCell ref="L5:M5"/>
    <mergeCell ref="B31:G31"/>
    <mergeCell ref="P56:Q56"/>
    <mergeCell ref="R56:S56"/>
    <mergeCell ref="R32:S32"/>
    <mergeCell ref="B32:C32"/>
    <mergeCell ref="D32:E32"/>
    <mergeCell ref="F32:G32"/>
    <mergeCell ref="J44:K44"/>
    <mergeCell ref="L44:M44"/>
    <mergeCell ref="N44:O44"/>
    <mergeCell ref="B55:G55"/>
    <mergeCell ref="H55:M55"/>
    <mergeCell ref="N55:S55"/>
    <mergeCell ref="B44:C44"/>
    <mergeCell ref="D44:E44"/>
    <mergeCell ref="F44:G44"/>
    <mergeCell ref="B43:G43"/>
    <mergeCell ref="H43:M43"/>
    <mergeCell ref="N43:S43"/>
    <mergeCell ref="N32:O32"/>
    <mergeCell ref="P32:Q32"/>
    <mergeCell ref="H32:I32"/>
    <mergeCell ref="L32:M32"/>
    <mergeCell ref="J32:K32"/>
    <mergeCell ref="R44:S44"/>
    <mergeCell ref="J56:K56"/>
    <mergeCell ref="L56:M56"/>
    <mergeCell ref="N56:O56"/>
    <mergeCell ref="N31:S31"/>
    <mergeCell ref="H31:M31"/>
    <mergeCell ref="H44:I44"/>
    <mergeCell ref="B56:C56"/>
    <mergeCell ref="D56:E56"/>
    <mergeCell ref="F56:G56"/>
    <mergeCell ref="H56:I56"/>
    <mergeCell ref="P44:Q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4"/>
  <sheetViews>
    <sheetView zoomScale="75" zoomScaleNormal="75" zoomScalePageLayoutView="0" workbookViewId="0" topLeftCell="A1">
      <selection activeCell="AH20" sqref="AH20"/>
    </sheetView>
  </sheetViews>
  <sheetFormatPr defaultColWidth="9.140625" defaultRowHeight="15"/>
  <cols>
    <col min="1" max="1" width="1.1484375" style="0" customWidth="1"/>
    <col min="2" max="2" width="21.140625" style="0" customWidth="1"/>
    <col min="3" max="3" width="6.57421875" style="0" customWidth="1"/>
    <col min="4" max="4" width="6.421875" style="0" customWidth="1"/>
    <col min="5" max="5" width="6.00390625" style="0" customWidth="1"/>
    <col min="6" max="6" width="6.7109375" style="0" customWidth="1"/>
    <col min="7" max="7" width="5.7109375" style="0" customWidth="1"/>
    <col min="8" max="8" width="7.421875" style="0" customWidth="1"/>
    <col min="9" max="9" width="5.8515625" style="0" customWidth="1"/>
    <col min="10" max="10" width="6.57421875" style="0" customWidth="1"/>
    <col min="11" max="11" width="5.8515625" style="0" customWidth="1"/>
    <col min="12" max="12" width="6.8515625" style="0" customWidth="1"/>
    <col min="13" max="13" width="5.8515625" style="0" customWidth="1"/>
    <col min="14" max="14" width="7.28125" style="0" customWidth="1"/>
    <col min="15" max="15" width="5.8515625" style="0" customWidth="1"/>
    <col min="16" max="16" width="6.28125" style="0" customWidth="1"/>
    <col min="17" max="17" width="5.8515625" style="0" customWidth="1"/>
    <col min="18" max="18" width="6.28125" style="0" customWidth="1"/>
    <col min="19" max="19" width="5.8515625" style="0" customWidth="1"/>
    <col min="20" max="20" width="7.28125" style="0" customWidth="1"/>
    <col min="21" max="21" width="6.140625" style="0" customWidth="1"/>
    <col min="22" max="22" width="6.8515625" style="0" customWidth="1"/>
    <col min="23" max="24" width="6.28125" style="0" customWidth="1"/>
    <col min="25" max="25" width="5.8515625" style="0" customWidth="1"/>
    <col min="26" max="26" width="7.421875" style="0" customWidth="1"/>
    <col min="27" max="28" width="7.00390625" style="0" customWidth="1"/>
    <col min="29" max="29" width="6.57421875" style="0" customWidth="1"/>
    <col min="30" max="36" width="7.00390625" style="0" customWidth="1"/>
    <col min="37" max="37" width="6.421875" style="0" customWidth="1"/>
    <col min="38" max="38" width="7.8515625" style="0" customWidth="1"/>
  </cols>
  <sheetData>
    <row r="1" spans="2:38" s="75" customFormat="1" ht="15">
      <c r="B1" s="73" t="s">
        <v>65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2:38" s="75" customFormat="1" ht="15.75" thickBot="1">
      <c r="B2" s="73" t="s">
        <v>117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1:38" s="75" customFormat="1" ht="15.75" thickBot="1">
      <c r="A3" s="198"/>
      <c r="B3" s="77" t="s">
        <v>25</v>
      </c>
      <c r="C3" s="338" t="s">
        <v>0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40"/>
    </row>
    <row r="4" spans="1:38" s="75" customFormat="1" ht="15.75" thickBot="1">
      <c r="A4" s="199"/>
      <c r="B4" s="79"/>
      <c r="C4" s="341" t="s">
        <v>2</v>
      </c>
      <c r="D4" s="342"/>
      <c r="E4" s="342"/>
      <c r="F4" s="342"/>
      <c r="G4" s="342"/>
      <c r="H4" s="345"/>
      <c r="I4" s="341" t="s">
        <v>3</v>
      </c>
      <c r="J4" s="342"/>
      <c r="K4" s="342"/>
      <c r="L4" s="342"/>
      <c r="M4" s="342"/>
      <c r="N4" s="345"/>
      <c r="O4" s="341" t="s">
        <v>4</v>
      </c>
      <c r="P4" s="342"/>
      <c r="Q4" s="342"/>
      <c r="R4" s="342"/>
      <c r="S4" s="342"/>
      <c r="T4" s="345"/>
      <c r="U4" s="341" t="s">
        <v>5</v>
      </c>
      <c r="V4" s="342"/>
      <c r="W4" s="342"/>
      <c r="X4" s="342"/>
      <c r="Y4" s="342"/>
      <c r="Z4" s="345"/>
      <c r="AA4" s="341" t="s">
        <v>6</v>
      </c>
      <c r="AB4" s="342"/>
      <c r="AC4" s="342"/>
      <c r="AD4" s="342"/>
      <c r="AE4" s="342"/>
      <c r="AF4" s="197"/>
      <c r="AG4" s="346" t="s">
        <v>1</v>
      </c>
      <c r="AH4" s="347"/>
      <c r="AI4" s="348"/>
      <c r="AJ4" s="349"/>
      <c r="AK4" s="349"/>
      <c r="AL4" s="350"/>
    </row>
    <row r="5" spans="1:39" s="75" customFormat="1" ht="15.75" thickBot="1">
      <c r="A5" s="200"/>
      <c r="B5" s="80"/>
      <c r="C5" s="343" t="s">
        <v>109</v>
      </c>
      <c r="D5" s="344"/>
      <c r="E5" s="343" t="s">
        <v>116</v>
      </c>
      <c r="F5" s="344"/>
      <c r="G5" s="343" t="s">
        <v>81</v>
      </c>
      <c r="H5" s="344"/>
      <c r="I5" s="343" t="s">
        <v>109</v>
      </c>
      <c r="J5" s="344"/>
      <c r="K5" s="343" t="s">
        <v>116</v>
      </c>
      <c r="L5" s="344"/>
      <c r="M5" s="343" t="s">
        <v>81</v>
      </c>
      <c r="N5" s="344"/>
      <c r="O5" s="343" t="s">
        <v>109</v>
      </c>
      <c r="P5" s="344"/>
      <c r="Q5" s="343" t="s">
        <v>116</v>
      </c>
      <c r="R5" s="344"/>
      <c r="S5" s="343" t="s">
        <v>81</v>
      </c>
      <c r="T5" s="344"/>
      <c r="U5" s="343" t="s">
        <v>109</v>
      </c>
      <c r="V5" s="344"/>
      <c r="W5" s="343" t="s">
        <v>116</v>
      </c>
      <c r="X5" s="344"/>
      <c r="Y5" s="343" t="s">
        <v>81</v>
      </c>
      <c r="Z5" s="344"/>
      <c r="AA5" s="343" t="s">
        <v>109</v>
      </c>
      <c r="AB5" s="344"/>
      <c r="AC5" s="343" t="s">
        <v>116</v>
      </c>
      <c r="AD5" s="344"/>
      <c r="AE5" s="343" t="s">
        <v>81</v>
      </c>
      <c r="AF5" s="344"/>
      <c r="AG5" s="343" t="s">
        <v>109</v>
      </c>
      <c r="AH5" s="344"/>
      <c r="AI5" s="343" t="s">
        <v>116</v>
      </c>
      <c r="AJ5" s="344"/>
      <c r="AK5" s="343" t="s">
        <v>81</v>
      </c>
      <c r="AL5" s="351"/>
      <c r="AM5" s="81"/>
    </row>
    <row r="6" spans="1:39" s="75" customFormat="1" ht="15">
      <c r="A6" s="199"/>
      <c r="B6" s="78"/>
      <c r="C6" s="82" t="s">
        <v>49</v>
      </c>
      <c r="D6" s="83" t="s">
        <v>50</v>
      </c>
      <c r="E6" s="83" t="s">
        <v>49</v>
      </c>
      <c r="F6" s="83" t="s">
        <v>50</v>
      </c>
      <c r="G6" s="83" t="s">
        <v>49</v>
      </c>
      <c r="H6" s="83" t="s">
        <v>50</v>
      </c>
      <c r="I6" s="83" t="s">
        <v>49</v>
      </c>
      <c r="J6" s="83" t="s">
        <v>50</v>
      </c>
      <c r="K6" s="83" t="s">
        <v>49</v>
      </c>
      <c r="L6" s="83" t="s">
        <v>50</v>
      </c>
      <c r="M6" s="83" t="s">
        <v>49</v>
      </c>
      <c r="N6" s="83" t="s">
        <v>50</v>
      </c>
      <c r="O6" s="83" t="s">
        <v>49</v>
      </c>
      <c r="P6" s="83" t="s">
        <v>50</v>
      </c>
      <c r="Q6" s="83" t="s">
        <v>49</v>
      </c>
      <c r="R6" s="83" t="s">
        <v>50</v>
      </c>
      <c r="S6" s="83" t="s">
        <v>49</v>
      </c>
      <c r="T6" s="83" t="s">
        <v>50</v>
      </c>
      <c r="U6" s="83" t="s">
        <v>49</v>
      </c>
      <c r="V6" s="83" t="s">
        <v>50</v>
      </c>
      <c r="W6" s="83" t="s">
        <v>49</v>
      </c>
      <c r="X6" s="83" t="s">
        <v>50</v>
      </c>
      <c r="Y6" s="83" t="s">
        <v>49</v>
      </c>
      <c r="Z6" s="83" t="s">
        <v>50</v>
      </c>
      <c r="AA6" s="83" t="s">
        <v>49</v>
      </c>
      <c r="AB6" s="83" t="s">
        <v>50</v>
      </c>
      <c r="AC6" s="83" t="s">
        <v>49</v>
      </c>
      <c r="AD6" s="83" t="s">
        <v>50</v>
      </c>
      <c r="AE6" s="83" t="s">
        <v>49</v>
      </c>
      <c r="AF6" s="83" t="s">
        <v>50</v>
      </c>
      <c r="AG6" s="83" t="s">
        <v>49</v>
      </c>
      <c r="AH6" s="83" t="s">
        <v>50</v>
      </c>
      <c r="AI6" s="83" t="s">
        <v>49</v>
      </c>
      <c r="AJ6" s="83" t="s">
        <v>50</v>
      </c>
      <c r="AK6" s="83" t="s">
        <v>49</v>
      </c>
      <c r="AL6" s="84" t="s">
        <v>50</v>
      </c>
      <c r="AM6" s="81"/>
    </row>
    <row r="7" spans="1:38" s="75" customFormat="1" ht="15">
      <c r="A7" s="130"/>
      <c r="B7" s="202" t="s">
        <v>18</v>
      </c>
      <c r="C7" s="97">
        <v>1240</v>
      </c>
      <c r="D7" s="85">
        <f aca="true" t="shared" si="0" ref="D7:D14">C7/$C$14</f>
        <v>0.9344385832705351</v>
      </c>
      <c r="E7" s="97">
        <v>1319</v>
      </c>
      <c r="F7" s="85">
        <f aca="true" t="shared" si="1" ref="F7:F14">E7/$E$14</f>
        <v>0.928219563687544</v>
      </c>
      <c r="G7" s="86">
        <f>E7-C7</f>
        <v>79</v>
      </c>
      <c r="H7" s="85">
        <f>G7/$C$7</f>
        <v>0.06370967741935483</v>
      </c>
      <c r="I7" s="97">
        <v>987</v>
      </c>
      <c r="J7" s="85">
        <f aca="true" t="shared" si="2" ref="J7:J14">I7/$I$14</f>
        <v>0.8523316062176166</v>
      </c>
      <c r="K7" s="97">
        <v>1040</v>
      </c>
      <c r="L7" s="85">
        <f aca="true" t="shared" si="3" ref="L7:L14">K7/$K$14</f>
        <v>0.8503679476696647</v>
      </c>
      <c r="M7" s="86">
        <f>K7-I7</f>
        <v>53</v>
      </c>
      <c r="N7" s="85">
        <f>M7/$I$7</f>
        <v>0.05369807497467072</v>
      </c>
      <c r="O7" s="97">
        <v>146</v>
      </c>
      <c r="P7" s="85">
        <f aca="true" t="shared" si="4" ref="P7:P14">O7/$I$14</f>
        <v>0.12607944732297063</v>
      </c>
      <c r="Q7" s="97">
        <v>168</v>
      </c>
      <c r="R7" s="85">
        <f aca="true" t="shared" si="5" ref="R7:R14">Q7/$K$14</f>
        <v>0.1373671300081766</v>
      </c>
      <c r="S7" s="86">
        <f>Q7-O7</f>
        <v>22</v>
      </c>
      <c r="T7" s="85">
        <f>S7/$I$7</f>
        <v>0.022289766970618033</v>
      </c>
      <c r="U7" s="97">
        <v>1140</v>
      </c>
      <c r="V7" s="85">
        <f aca="true" t="shared" si="6" ref="V7:V14">U7/$U$14</f>
        <v>0.8948194662480377</v>
      </c>
      <c r="W7" s="97">
        <v>1235</v>
      </c>
      <c r="X7" s="85">
        <f aca="true" t="shared" si="7" ref="X7:X14">W7/$W$14</f>
        <v>0.8897694524495677</v>
      </c>
      <c r="Y7" s="86">
        <f>W7-U7</f>
        <v>95</v>
      </c>
      <c r="Z7" s="85">
        <f>Y7/$U$7</f>
        <v>0.08333333333333333</v>
      </c>
      <c r="AA7" s="97">
        <v>418</v>
      </c>
      <c r="AB7" s="85">
        <f aca="true" t="shared" si="8" ref="AB7:AB14">AA7/$AA$14</f>
        <v>0.7697974217311234</v>
      </c>
      <c r="AC7" s="97">
        <v>442</v>
      </c>
      <c r="AD7" s="85">
        <f aca="true" t="shared" si="9" ref="AD7:AD14">AC7/$AC$14</f>
        <v>0.7823008849557522</v>
      </c>
      <c r="AE7" s="86">
        <f>AC7-AA7</f>
        <v>24</v>
      </c>
      <c r="AF7" s="85">
        <f>AE7/$AA$7</f>
        <v>0.05741626794258373</v>
      </c>
      <c r="AG7" s="86">
        <f aca="true" t="shared" si="10" ref="AG7:AG13">C7+I7+O7+U7+AA7</f>
        <v>3931</v>
      </c>
      <c r="AH7" s="85">
        <f aca="true" t="shared" si="11" ref="AH7:AH14">AG7/$AG$14</f>
        <v>0.8796151264264936</v>
      </c>
      <c r="AI7" s="86">
        <f aca="true" t="shared" si="12" ref="AI7:AI13">E7+K7+Q7+W7+AC7</f>
        <v>4204</v>
      </c>
      <c r="AJ7" s="85">
        <f aca="true" t="shared" si="13" ref="AJ7:AJ14">AI7/$AI$14</f>
        <v>0.878395319682407</v>
      </c>
      <c r="AK7" s="86">
        <f>AI7-AG7</f>
        <v>273</v>
      </c>
      <c r="AL7" s="203">
        <f>AK7/$AG$7</f>
        <v>0.06944797761383872</v>
      </c>
    </row>
    <row r="8" spans="1:38" s="75" customFormat="1" ht="30">
      <c r="A8" s="131"/>
      <c r="B8" s="204" t="s">
        <v>19</v>
      </c>
      <c r="C8" s="97">
        <v>48</v>
      </c>
      <c r="D8" s="85">
        <f t="shared" si="0"/>
        <v>0.03617181612660136</v>
      </c>
      <c r="E8" s="97">
        <v>51</v>
      </c>
      <c r="F8" s="85">
        <f t="shared" si="1"/>
        <v>0.03589021815622801</v>
      </c>
      <c r="G8" s="86">
        <f aca="true" t="shared" si="14" ref="G8:G14">E8-C8</f>
        <v>3</v>
      </c>
      <c r="H8" s="85">
        <f aca="true" t="shared" si="15" ref="H8:H14">G8/$C$7</f>
        <v>0.0024193548387096775</v>
      </c>
      <c r="I8" s="97">
        <v>87</v>
      </c>
      <c r="J8" s="85">
        <f t="shared" si="2"/>
        <v>0.07512953367875648</v>
      </c>
      <c r="K8" s="97">
        <v>99</v>
      </c>
      <c r="L8" s="85">
        <f t="shared" si="3"/>
        <v>0.08094848732624693</v>
      </c>
      <c r="M8" s="86">
        <f aca="true" t="shared" si="16" ref="M8:M14">K8-I8</f>
        <v>12</v>
      </c>
      <c r="N8" s="85">
        <f aca="true" t="shared" si="17" ref="N8:N14">M8/$I$7</f>
        <v>0.0121580547112462</v>
      </c>
      <c r="O8" s="97">
        <v>15</v>
      </c>
      <c r="P8" s="85">
        <f t="shared" si="4"/>
        <v>0.012953367875647668</v>
      </c>
      <c r="Q8" s="97">
        <v>15</v>
      </c>
      <c r="R8" s="85">
        <f t="shared" si="5"/>
        <v>0.012264922322158627</v>
      </c>
      <c r="S8" s="86">
        <f aca="true" t="shared" si="18" ref="S8:S14">Q8-O8</f>
        <v>0</v>
      </c>
      <c r="T8" s="85">
        <f aca="true" t="shared" si="19" ref="T8:T14">S8/$I$7</f>
        <v>0</v>
      </c>
      <c r="U8" s="97">
        <v>61</v>
      </c>
      <c r="V8" s="85">
        <f t="shared" si="6"/>
        <v>0.047880690737833596</v>
      </c>
      <c r="W8" s="97">
        <v>76</v>
      </c>
      <c r="X8" s="85">
        <f t="shared" si="7"/>
        <v>0.05475504322766571</v>
      </c>
      <c r="Y8" s="86">
        <f aca="true" t="shared" si="20" ref="Y8:Y14">W8-U8</f>
        <v>15</v>
      </c>
      <c r="Z8" s="85">
        <f aca="true" t="shared" si="21" ref="Z8:Z14">Y8/$U$7</f>
        <v>0.013157894736842105</v>
      </c>
      <c r="AA8" s="97">
        <v>38</v>
      </c>
      <c r="AB8" s="85">
        <f t="shared" si="8"/>
        <v>0.06998158379373849</v>
      </c>
      <c r="AC8" s="97">
        <v>35</v>
      </c>
      <c r="AD8" s="85">
        <f t="shared" si="9"/>
        <v>0.061946902654867256</v>
      </c>
      <c r="AE8" s="86">
        <f aca="true" t="shared" si="22" ref="AE8:AE13">AC8-AA8</f>
        <v>-3</v>
      </c>
      <c r="AF8" s="85">
        <f aca="true" t="shared" si="23" ref="AF8:AF14">AE8/$AA$7</f>
        <v>-0.007177033492822967</v>
      </c>
      <c r="AG8" s="86">
        <f t="shared" si="10"/>
        <v>249</v>
      </c>
      <c r="AH8" s="85">
        <f t="shared" si="11"/>
        <v>0.05571716267621392</v>
      </c>
      <c r="AI8" s="86">
        <f t="shared" si="12"/>
        <v>276</v>
      </c>
      <c r="AJ8" s="74">
        <f t="shared" si="13"/>
        <v>0.057668198913497705</v>
      </c>
      <c r="AK8" s="86">
        <f aca="true" t="shared" si="24" ref="AK8:AK13">AI8-AG8</f>
        <v>27</v>
      </c>
      <c r="AL8" s="203">
        <f aca="true" t="shared" si="25" ref="AL8:AL13">AK8/$AG$7</f>
        <v>0.006868481302467566</v>
      </c>
    </row>
    <row r="9" spans="1:38" s="75" customFormat="1" ht="45">
      <c r="A9" s="131"/>
      <c r="B9" s="204" t="s">
        <v>20</v>
      </c>
      <c r="C9" s="97">
        <v>6</v>
      </c>
      <c r="D9" s="85">
        <f t="shared" si="0"/>
        <v>0.00452147701582517</v>
      </c>
      <c r="E9" s="97">
        <v>10</v>
      </c>
      <c r="F9" s="85">
        <f t="shared" si="1"/>
        <v>0.007037297677691766</v>
      </c>
      <c r="G9" s="86">
        <f t="shared" si="14"/>
        <v>4</v>
      </c>
      <c r="H9" s="85">
        <f t="shared" si="15"/>
        <v>0.0032258064516129032</v>
      </c>
      <c r="I9" s="97">
        <v>17</v>
      </c>
      <c r="J9" s="85">
        <f t="shared" si="2"/>
        <v>0.01468048359240069</v>
      </c>
      <c r="K9" s="97">
        <v>19</v>
      </c>
      <c r="L9" s="85">
        <f t="shared" si="3"/>
        <v>0.01553556827473426</v>
      </c>
      <c r="M9" s="86">
        <f t="shared" si="16"/>
        <v>2</v>
      </c>
      <c r="N9" s="85">
        <f t="shared" si="17"/>
        <v>0.002026342451874367</v>
      </c>
      <c r="O9" s="97"/>
      <c r="P9" s="85">
        <f t="shared" si="4"/>
        <v>0</v>
      </c>
      <c r="Q9" s="97"/>
      <c r="R9" s="85">
        <f t="shared" si="5"/>
        <v>0</v>
      </c>
      <c r="S9" s="86">
        <f t="shared" si="18"/>
        <v>0</v>
      </c>
      <c r="T9" s="85">
        <f t="shared" si="19"/>
        <v>0</v>
      </c>
      <c r="U9" s="97">
        <v>3</v>
      </c>
      <c r="V9" s="85">
        <f t="shared" si="6"/>
        <v>0.002354788069073783</v>
      </c>
      <c r="W9" s="97">
        <v>3</v>
      </c>
      <c r="X9" s="85">
        <f t="shared" si="7"/>
        <v>0.002161383285302594</v>
      </c>
      <c r="Y9" s="86">
        <f t="shared" si="20"/>
        <v>0</v>
      </c>
      <c r="Z9" s="85">
        <f t="shared" si="21"/>
        <v>0</v>
      </c>
      <c r="AA9" s="97">
        <v>20</v>
      </c>
      <c r="AB9" s="85">
        <f t="shared" si="8"/>
        <v>0.03683241252302026</v>
      </c>
      <c r="AC9" s="97">
        <v>17</v>
      </c>
      <c r="AD9" s="85">
        <f t="shared" si="9"/>
        <v>0.03008849557522124</v>
      </c>
      <c r="AE9" s="86">
        <f t="shared" si="22"/>
        <v>-3</v>
      </c>
      <c r="AF9" s="85">
        <f t="shared" si="23"/>
        <v>-0.007177033492822967</v>
      </c>
      <c r="AG9" s="86">
        <f t="shared" si="10"/>
        <v>46</v>
      </c>
      <c r="AH9" s="85">
        <f t="shared" si="11"/>
        <v>0.010293130454240322</v>
      </c>
      <c r="AI9" s="86">
        <f t="shared" si="12"/>
        <v>49</v>
      </c>
      <c r="AJ9" s="74">
        <f t="shared" si="13"/>
        <v>0.010238194734642709</v>
      </c>
      <c r="AK9" s="86">
        <f t="shared" si="24"/>
        <v>3</v>
      </c>
      <c r="AL9" s="203">
        <f t="shared" si="25"/>
        <v>0.0007631645891630628</v>
      </c>
    </row>
    <row r="10" spans="1:38" s="75" customFormat="1" ht="15">
      <c r="A10" s="131"/>
      <c r="B10" s="202" t="s">
        <v>21</v>
      </c>
      <c r="C10" s="97">
        <v>4</v>
      </c>
      <c r="D10" s="85">
        <f t="shared" si="0"/>
        <v>0.003014318010550113</v>
      </c>
      <c r="E10" s="97">
        <v>4</v>
      </c>
      <c r="F10" s="85">
        <f t="shared" si="1"/>
        <v>0.0028149190710767065</v>
      </c>
      <c r="G10" s="86">
        <f t="shared" si="14"/>
        <v>0</v>
      </c>
      <c r="H10" s="85">
        <f t="shared" si="15"/>
        <v>0</v>
      </c>
      <c r="I10" s="97">
        <v>7</v>
      </c>
      <c r="J10" s="85">
        <f t="shared" si="2"/>
        <v>0.006044905008635579</v>
      </c>
      <c r="K10" s="97">
        <v>8</v>
      </c>
      <c r="L10" s="85">
        <f t="shared" si="3"/>
        <v>0.006541291905151268</v>
      </c>
      <c r="M10" s="86">
        <f t="shared" si="16"/>
        <v>1</v>
      </c>
      <c r="N10" s="85">
        <f t="shared" si="17"/>
        <v>0.0010131712259371835</v>
      </c>
      <c r="O10" s="97"/>
      <c r="P10" s="85">
        <f t="shared" si="4"/>
        <v>0</v>
      </c>
      <c r="Q10" s="97"/>
      <c r="R10" s="85">
        <f t="shared" si="5"/>
        <v>0</v>
      </c>
      <c r="S10" s="86">
        <f t="shared" si="18"/>
        <v>0</v>
      </c>
      <c r="T10" s="85">
        <f t="shared" si="19"/>
        <v>0</v>
      </c>
      <c r="U10" s="97">
        <v>7</v>
      </c>
      <c r="V10" s="85">
        <f t="shared" si="6"/>
        <v>0.005494505494505495</v>
      </c>
      <c r="W10" s="97">
        <v>8</v>
      </c>
      <c r="X10" s="85">
        <f t="shared" si="7"/>
        <v>0.005763688760806916</v>
      </c>
      <c r="Y10" s="86">
        <f t="shared" si="20"/>
        <v>1</v>
      </c>
      <c r="Z10" s="85">
        <f t="shared" si="21"/>
        <v>0.0008771929824561404</v>
      </c>
      <c r="AA10" s="97">
        <v>27</v>
      </c>
      <c r="AB10" s="85">
        <f t="shared" si="8"/>
        <v>0.049723756906077346</v>
      </c>
      <c r="AC10" s="97">
        <v>27</v>
      </c>
      <c r="AD10" s="85">
        <f t="shared" si="9"/>
        <v>0.047787610619469026</v>
      </c>
      <c r="AE10" s="86">
        <f t="shared" si="22"/>
        <v>0</v>
      </c>
      <c r="AF10" s="85">
        <f t="shared" si="23"/>
        <v>0</v>
      </c>
      <c r="AG10" s="86">
        <f t="shared" si="10"/>
        <v>45</v>
      </c>
      <c r="AH10" s="85">
        <f t="shared" si="11"/>
        <v>0.010069366748713358</v>
      </c>
      <c r="AI10" s="86">
        <f t="shared" si="12"/>
        <v>47</v>
      </c>
      <c r="AJ10" s="74">
        <f t="shared" si="13"/>
        <v>0.009820309235269536</v>
      </c>
      <c r="AK10" s="86">
        <f t="shared" si="24"/>
        <v>2</v>
      </c>
      <c r="AL10" s="203">
        <f t="shared" si="25"/>
        <v>0.0005087763927753752</v>
      </c>
    </row>
    <row r="11" spans="1:38" s="75" customFormat="1" ht="16.5" customHeight="1">
      <c r="A11" s="131"/>
      <c r="B11" s="202" t="s">
        <v>22</v>
      </c>
      <c r="C11" s="97">
        <v>29</v>
      </c>
      <c r="D11" s="85">
        <f t="shared" si="0"/>
        <v>0.02185380557648832</v>
      </c>
      <c r="E11" s="97">
        <v>37</v>
      </c>
      <c r="F11" s="85">
        <f t="shared" si="1"/>
        <v>0.026038001407459536</v>
      </c>
      <c r="G11" s="86">
        <f t="shared" si="14"/>
        <v>8</v>
      </c>
      <c r="H11" s="85">
        <f t="shared" si="15"/>
        <v>0.0064516129032258064</v>
      </c>
      <c r="I11" s="97">
        <v>39</v>
      </c>
      <c r="J11" s="85">
        <f t="shared" si="2"/>
        <v>0.03367875647668394</v>
      </c>
      <c r="K11" s="97">
        <v>38</v>
      </c>
      <c r="L11" s="85">
        <f t="shared" si="3"/>
        <v>0.03107113654946852</v>
      </c>
      <c r="M11" s="86">
        <f t="shared" si="16"/>
        <v>-1</v>
      </c>
      <c r="N11" s="85">
        <f t="shared" si="17"/>
        <v>-0.0010131712259371835</v>
      </c>
      <c r="O11" s="97">
        <v>4</v>
      </c>
      <c r="P11" s="85">
        <f t="shared" si="4"/>
        <v>0.0034542314335060447</v>
      </c>
      <c r="Q11" s="97">
        <v>4</v>
      </c>
      <c r="R11" s="85">
        <f t="shared" si="5"/>
        <v>0.003270645952575634</v>
      </c>
      <c r="S11" s="86">
        <f t="shared" si="18"/>
        <v>0</v>
      </c>
      <c r="T11" s="85">
        <f t="shared" si="19"/>
        <v>0</v>
      </c>
      <c r="U11" s="97">
        <v>30</v>
      </c>
      <c r="V11" s="85">
        <f t="shared" si="6"/>
        <v>0.023547880690737835</v>
      </c>
      <c r="W11" s="97">
        <v>31</v>
      </c>
      <c r="X11" s="85">
        <f t="shared" si="7"/>
        <v>0.0223342939481268</v>
      </c>
      <c r="Y11" s="86">
        <f t="shared" si="20"/>
        <v>1</v>
      </c>
      <c r="Z11" s="85">
        <f t="shared" si="21"/>
        <v>0.0008771929824561404</v>
      </c>
      <c r="AA11" s="97">
        <v>18</v>
      </c>
      <c r="AB11" s="85">
        <f t="shared" si="8"/>
        <v>0.03314917127071823</v>
      </c>
      <c r="AC11" s="97">
        <v>18</v>
      </c>
      <c r="AD11" s="85">
        <f t="shared" si="9"/>
        <v>0.03185840707964602</v>
      </c>
      <c r="AE11" s="86">
        <f t="shared" si="22"/>
        <v>0</v>
      </c>
      <c r="AF11" s="85">
        <f t="shared" si="23"/>
        <v>0</v>
      </c>
      <c r="AG11" s="86">
        <f t="shared" si="10"/>
        <v>120</v>
      </c>
      <c r="AH11" s="85">
        <f t="shared" si="11"/>
        <v>0.026851644663235624</v>
      </c>
      <c r="AI11" s="86">
        <f t="shared" si="12"/>
        <v>128</v>
      </c>
      <c r="AJ11" s="74">
        <f t="shared" si="13"/>
        <v>0.026744671959882994</v>
      </c>
      <c r="AK11" s="86">
        <f t="shared" si="24"/>
        <v>8</v>
      </c>
      <c r="AL11" s="203">
        <f t="shared" si="25"/>
        <v>0.002035105571101501</v>
      </c>
    </row>
    <row r="12" spans="1:38" s="75" customFormat="1" ht="45">
      <c r="A12" s="131"/>
      <c r="B12" s="202" t="s">
        <v>23</v>
      </c>
      <c r="C12" s="97"/>
      <c r="D12" s="85">
        <f t="shared" si="0"/>
        <v>0</v>
      </c>
      <c r="E12" s="97"/>
      <c r="F12" s="85">
        <f t="shared" si="1"/>
        <v>0</v>
      </c>
      <c r="G12" s="86">
        <f t="shared" si="14"/>
        <v>0</v>
      </c>
      <c r="H12" s="85">
        <f t="shared" si="15"/>
        <v>0</v>
      </c>
      <c r="I12" s="97">
        <v>10</v>
      </c>
      <c r="J12" s="85">
        <f t="shared" si="2"/>
        <v>0.008635578583765112</v>
      </c>
      <c r="K12" s="97">
        <v>10</v>
      </c>
      <c r="L12" s="85">
        <f t="shared" si="3"/>
        <v>0.008176614881439084</v>
      </c>
      <c r="M12" s="86">
        <f t="shared" si="16"/>
        <v>0</v>
      </c>
      <c r="N12" s="85">
        <f t="shared" si="17"/>
        <v>0</v>
      </c>
      <c r="O12" s="97">
        <v>2</v>
      </c>
      <c r="P12" s="85">
        <f t="shared" si="4"/>
        <v>0.0017271157167530224</v>
      </c>
      <c r="Q12" s="97">
        <v>2</v>
      </c>
      <c r="R12" s="85">
        <f t="shared" si="5"/>
        <v>0.001635322976287817</v>
      </c>
      <c r="S12" s="86">
        <f t="shared" si="18"/>
        <v>0</v>
      </c>
      <c r="T12" s="85">
        <f t="shared" si="19"/>
        <v>0</v>
      </c>
      <c r="U12" s="97">
        <v>21</v>
      </c>
      <c r="V12" s="85">
        <f t="shared" si="6"/>
        <v>0.016483516483516484</v>
      </c>
      <c r="W12" s="97">
        <v>20</v>
      </c>
      <c r="X12" s="85">
        <f t="shared" si="7"/>
        <v>0.01440922190201729</v>
      </c>
      <c r="Y12" s="86">
        <f t="shared" si="20"/>
        <v>-1</v>
      </c>
      <c r="Z12" s="85">
        <f t="shared" si="21"/>
        <v>-0.0008771929824561404</v>
      </c>
      <c r="AA12" s="97">
        <v>15</v>
      </c>
      <c r="AB12" s="85">
        <f t="shared" si="8"/>
        <v>0.027624309392265192</v>
      </c>
      <c r="AC12" s="97">
        <v>19</v>
      </c>
      <c r="AD12" s="85">
        <f t="shared" si="9"/>
        <v>0.033628318584070796</v>
      </c>
      <c r="AE12" s="86">
        <f t="shared" si="22"/>
        <v>4</v>
      </c>
      <c r="AF12" s="85">
        <f t="shared" si="23"/>
        <v>0.009569377990430622</v>
      </c>
      <c r="AG12" s="86">
        <f t="shared" si="10"/>
        <v>48</v>
      </c>
      <c r="AH12" s="85">
        <f t="shared" si="11"/>
        <v>0.01074065786529425</v>
      </c>
      <c r="AI12" s="86">
        <f t="shared" si="12"/>
        <v>51</v>
      </c>
      <c r="AJ12" s="74">
        <f t="shared" si="13"/>
        <v>0.01065608023401588</v>
      </c>
      <c r="AK12" s="86">
        <f t="shared" si="24"/>
        <v>3</v>
      </c>
      <c r="AL12" s="203">
        <v>-0.13</v>
      </c>
    </row>
    <row r="13" spans="1:38" s="75" customFormat="1" ht="45.75" thickBot="1">
      <c r="A13" s="132"/>
      <c r="B13" s="202" t="s">
        <v>24</v>
      </c>
      <c r="C13" s="97"/>
      <c r="D13" s="85">
        <f t="shared" si="0"/>
        <v>0</v>
      </c>
      <c r="E13" s="97"/>
      <c r="F13" s="85">
        <f t="shared" si="1"/>
        <v>0</v>
      </c>
      <c r="G13" s="86">
        <f t="shared" si="14"/>
        <v>0</v>
      </c>
      <c r="H13" s="85">
        <f t="shared" si="15"/>
        <v>0</v>
      </c>
      <c r="I13" s="97">
        <v>11</v>
      </c>
      <c r="J13" s="85">
        <f t="shared" si="2"/>
        <v>0.009499136442141624</v>
      </c>
      <c r="K13" s="97">
        <v>9</v>
      </c>
      <c r="L13" s="85">
        <f t="shared" si="3"/>
        <v>0.007358953393295176</v>
      </c>
      <c r="M13" s="86">
        <f t="shared" si="16"/>
        <v>-2</v>
      </c>
      <c r="N13" s="85">
        <f t="shared" si="17"/>
        <v>-0.002026342451874367</v>
      </c>
      <c r="O13" s="97"/>
      <c r="P13" s="85">
        <f t="shared" si="4"/>
        <v>0</v>
      </c>
      <c r="Q13" s="97"/>
      <c r="R13" s="85">
        <f t="shared" si="5"/>
        <v>0</v>
      </c>
      <c r="S13" s="86">
        <f t="shared" si="18"/>
        <v>0</v>
      </c>
      <c r="T13" s="85">
        <f t="shared" si="19"/>
        <v>0</v>
      </c>
      <c r="U13" s="97">
        <v>12</v>
      </c>
      <c r="V13" s="85">
        <f t="shared" si="6"/>
        <v>0.009419152276295133</v>
      </c>
      <c r="W13" s="97">
        <v>15</v>
      </c>
      <c r="X13" s="85">
        <f t="shared" si="7"/>
        <v>0.010806916426512969</v>
      </c>
      <c r="Y13" s="86">
        <f t="shared" si="20"/>
        <v>3</v>
      </c>
      <c r="Z13" s="85">
        <f t="shared" si="21"/>
        <v>0.002631578947368421</v>
      </c>
      <c r="AA13" s="97">
        <v>7</v>
      </c>
      <c r="AB13" s="85">
        <f t="shared" si="8"/>
        <v>0.01289134438305709</v>
      </c>
      <c r="AC13" s="97">
        <v>7</v>
      </c>
      <c r="AD13" s="85">
        <f t="shared" si="9"/>
        <v>0.012389380530973451</v>
      </c>
      <c r="AE13" s="86">
        <f t="shared" si="22"/>
        <v>0</v>
      </c>
      <c r="AF13" s="85">
        <f t="shared" si="23"/>
        <v>0</v>
      </c>
      <c r="AG13" s="86">
        <f t="shared" si="10"/>
        <v>30</v>
      </c>
      <c r="AH13" s="85">
        <f t="shared" si="11"/>
        <v>0.006712911165808906</v>
      </c>
      <c r="AI13" s="86">
        <f t="shared" si="12"/>
        <v>31</v>
      </c>
      <c r="AJ13" s="74">
        <f t="shared" si="13"/>
        <v>0.006477225240284162</v>
      </c>
      <c r="AK13" s="86">
        <f t="shared" si="24"/>
        <v>1</v>
      </c>
      <c r="AL13" s="203">
        <f t="shared" si="25"/>
        <v>0.0002543881963876876</v>
      </c>
    </row>
    <row r="14" spans="1:38" s="75" customFormat="1" ht="15.75" thickBot="1">
      <c r="A14" s="201"/>
      <c r="B14" s="190" t="s">
        <v>16</v>
      </c>
      <c r="C14" s="205">
        <f>SUM(C7:C13)</f>
        <v>1327</v>
      </c>
      <c r="D14" s="297">
        <f t="shared" si="0"/>
        <v>1</v>
      </c>
      <c r="E14" s="206">
        <f>SUM(E7:E13)</f>
        <v>1421</v>
      </c>
      <c r="F14" s="297">
        <f t="shared" si="1"/>
        <v>1</v>
      </c>
      <c r="G14" s="209">
        <f t="shared" si="14"/>
        <v>94</v>
      </c>
      <c r="H14" s="297">
        <f t="shared" si="15"/>
        <v>0.07580645161290323</v>
      </c>
      <c r="I14" s="207">
        <f>SUM(I7:I13)</f>
        <v>1158</v>
      </c>
      <c r="J14" s="297">
        <f t="shared" si="2"/>
        <v>1</v>
      </c>
      <c r="K14" s="208">
        <f>SUM(K7:K13)</f>
        <v>1223</v>
      </c>
      <c r="L14" s="297">
        <f t="shared" si="3"/>
        <v>1</v>
      </c>
      <c r="M14" s="209">
        <f t="shared" si="16"/>
        <v>65</v>
      </c>
      <c r="N14" s="297">
        <f t="shared" si="17"/>
        <v>0.06585612968591692</v>
      </c>
      <c r="O14" s="207">
        <f>SUM(O7:O13)</f>
        <v>167</v>
      </c>
      <c r="P14" s="297">
        <f t="shared" si="4"/>
        <v>0.14421416234887738</v>
      </c>
      <c r="Q14" s="208">
        <f>SUM(Q7:Q13)</f>
        <v>189</v>
      </c>
      <c r="R14" s="297">
        <f t="shared" si="5"/>
        <v>0.1545380212591987</v>
      </c>
      <c r="S14" s="209">
        <f t="shared" si="18"/>
        <v>22</v>
      </c>
      <c r="T14" s="297">
        <f t="shared" si="19"/>
        <v>0.022289766970618033</v>
      </c>
      <c r="U14" s="205">
        <f>SUM(U7:U13)</f>
        <v>1274</v>
      </c>
      <c r="V14" s="297">
        <f t="shared" si="6"/>
        <v>1</v>
      </c>
      <c r="W14" s="206">
        <f>SUM(W7:W13)</f>
        <v>1388</v>
      </c>
      <c r="X14" s="297">
        <f t="shared" si="7"/>
        <v>1</v>
      </c>
      <c r="Y14" s="209">
        <f t="shared" si="20"/>
        <v>114</v>
      </c>
      <c r="Z14" s="297">
        <f t="shared" si="21"/>
        <v>0.1</v>
      </c>
      <c r="AA14" s="205">
        <f>SUM(AA7:AA13)</f>
        <v>543</v>
      </c>
      <c r="AB14" s="297">
        <f t="shared" si="8"/>
        <v>1</v>
      </c>
      <c r="AC14" s="206">
        <f>SUM(AC7:AC13)</f>
        <v>565</v>
      </c>
      <c r="AD14" s="297">
        <f t="shared" si="9"/>
        <v>1</v>
      </c>
      <c r="AE14" s="206">
        <f>AC14-AA14</f>
        <v>22</v>
      </c>
      <c r="AF14" s="297">
        <f t="shared" si="23"/>
        <v>0.05263157894736842</v>
      </c>
      <c r="AG14" s="206">
        <f>SUM(AG7:AG13)</f>
        <v>4469</v>
      </c>
      <c r="AH14" s="297">
        <f t="shared" si="11"/>
        <v>1</v>
      </c>
      <c r="AI14" s="209">
        <f>SUM(AI7:AI13)</f>
        <v>4786</v>
      </c>
      <c r="AJ14" s="210">
        <f t="shared" si="13"/>
        <v>1</v>
      </c>
      <c r="AK14" s="209">
        <f>AI14-AG14</f>
        <v>317</v>
      </c>
      <c r="AL14" s="211">
        <f>AK14/$AK$14</f>
        <v>1</v>
      </c>
    </row>
    <row r="15" spans="1:38" s="75" customFormat="1" ht="15">
      <c r="A15" s="87"/>
      <c r="B15" s="87"/>
      <c r="C15" s="88"/>
      <c r="D15" s="89"/>
      <c r="E15" s="90"/>
      <c r="F15" s="89"/>
      <c r="G15" s="91"/>
      <c r="H15" s="89"/>
      <c r="I15" s="92"/>
      <c r="J15" s="89"/>
      <c r="K15" s="93"/>
      <c r="L15" s="89"/>
      <c r="M15" s="91"/>
      <c r="N15" s="89"/>
      <c r="O15" s="92"/>
      <c r="P15" s="89"/>
      <c r="Q15" s="93"/>
      <c r="R15" s="89"/>
      <c r="S15" s="91"/>
      <c r="T15" s="89"/>
      <c r="U15" s="88"/>
      <c r="V15" s="89"/>
      <c r="W15" s="90"/>
      <c r="X15" s="89"/>
      <c r="Y15" s="91"/>
      <c r="Z15" s="89"/>
      <c r="AA15" s="88"/>
      <c r="AB15" s="89"/>
      <c r="AC15" s="90"/>
      <c r="AD15" s="89"/>
      <c r="AE15" s="90"/>
      <c r="AF15" s="89"/>
      <c r="AG15" s="90"/>
      <c r="AH15" s="89"/>
      <c r="AI15" s="94"/>
      <c r="AJ15" s="95"/>
      <c r="AK15" s="91"/>
      <c r="AL15" s="89"/>
    </row>
    <row r="16" spans="1:38" s="72" customFormat="1" ht="18.75">
      <c r="A16" s="29"/>
      <c r="B16" s="96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2:38" ht="18.75">
      <c r="B17" s="110"/>
      <c r="AE17" s="29"/>
      <c r="AF17" s="29"/>
      <c r="AG17" s="29"/>
      <c r="AH17" s="29"/>
      <c r="AI17" s="29"/>
      <c r="AJ17" s="29"/>
      <c r="AK17" s="29"/>
      <c r="AL17" s="29"/>
    </row>
    <row r="18" spans="31:38" ht="15">
      <c r="AE18" s="29"/>
      <c r="AF18" s="29"/>
      <c r="AG18" s="29"/>
      <c r="AH18" s="29"/>
      <c r="AI18" s="29"/>
      <c r="AJ18" s="29"/>
      <c r="AK18" s="29"/>
      <c r="AL18" s="29"/>
    </row>
    <row r="19" spans="31:38" ht="15">
      <c r="AE19" s="29"/>
      <c r="AF19" s="29"/>
      <c r="AG19" s="29"/>
      <c r="AH19" s="29"/>
      <c r="AI19" s="29"/>
      <c r="AJ19" s="29"/>
      <c r="AK19" s="29"/>
      <c r="AL19" s="29"/>
    </row>
    <row r="20" spans="35:40" ht="15.75" customHeight="1">
      <c r="AI20" s="29"/>
      <c r="AJ20" s="29"/>
      <c r="AK20" s="29"/>
      <c r="AL20" s="29"/>
      <c r="AM20" s="29"/>
      <c r="AN20" s="29">
        <f aca="true" t="shared" si="26" ref="AN20:AN25">SUM(AM20:AM20)</f>
        <v>0</v>
      </c>
    </row>
    <row r="21" spans="35:40" ht="15">
      <c r="AI21" s="29"/>
      <c r="AJ21" s="29"/>
      <c r="AK21" s="29"/>
      <c r="AL21" s="29"/>
      <c r="AM21" s="29"/>
      <c r="AN21" s="29">
        <f t="shared" si="26"/>
        <v>0</v>
      </c>
    </row>
    <row r="22" spans="35:40" ht="15">
      <c r="AI22" s="29"/>
      <c r="AJ22" s="29"/>
      <c r="AK22" s="29"/>
      <c r="AL22" s="29"/>
      <c r="AM22" s="29"/>
      <c r="AN22" s="29">
        <f t="shared" si="26"/>
        <v>0</v>
      </c>
    </row>
    <row r="23" spans="35:40" ht="15">
      <c r="AI23" s="29"/>
      <c r="AJ23" s="29"/>
      <c r="AK23" s="29"/>
      <c r="AL23" s="29"/>
      <c r="AM23" s="29"/>
      <c r="AN23" s="29">
        <f t="shared" si="26"/>
        <v>0</v>
      </c>
    </row>
    <row r="24" spans="35:40" ht="15">
      <c r="AI24" s="29"/>
      <c r="AJ24" s="29"/>
      <c r="AK24" s="29"/>
      <c r="AL24" s="29"/>
      <c r="AM24" s="29"/>
      <c r="AN24" s="29">
        <f t="shared" si="26"/>
        <v>0</v>
      </c>
    </row>
    <row r="25" spans="35:40" ht="15">
      <c r="AI25" s="29"/>
      <c r="AJ25" s="29"/>
      <c r="AK25" s="29"/>
      <c r="AL25" s="29"/>
      <c r="AM25" s="29"/>
      <c r="AN25" s="29">
        <f t="shared" si="26"/>
        <v>0</v>
      </c>
    </row>
    <row r="26" spans="35:40" ht="15">
      <c r="AI26" s="29"/>
      <c r="AJ26" s="29"/>
      <c r="AK26" s="29"/>
      <c r="AL26" s="29"/>
      <c r="AM26" s="29"/>
      <c r="AN26" s="29"/>
    </row>
    <row r="27" spans="35:40" ht="15">
      <c r="AI27" s="29"/>
      <c r="AJ27" s="29"/>
      <c r="AK27" s="29"/>
      <c r="AL27" s="29"/>
      <c r="AM27" s="29"/>
      <c r="AN27" s="29">
        <f>SUM(AM27:AM27)</f>
        <v>0</v>
      </c>
    </row>
    <row r="28" spans="35:40" ht="15">
      <c r="AI28" s="29"/>
      <c r="AJ28" s="29"/>
      <c r="AK28" s="29"/>
      <c r="AL28" s="29"/>
      <c r="AM28" s="29"/>
      <c r="AN28" s="29">
        <f>SUM(AM28:AM28)</f>
        <v>0</v>
      </c>
    </row>
    <row r="29" spans="35:40" ht="15">
      <c r="AI29" s="29"/>
      <c r="AJ29" s="29"/>
      <c r="AK29" s="29"/>
      <c r="AL29" s="29"/>
      <c r="AM29" s="29"/>
      <c r="AN29" s="29">
        <f>SUM(AM29:AM29)</f>
        <v>0</v>
      </c>
    </row>
    <row r="30" spans="35:40" ht="15">
      <c r="AI30" s="29"/>
      <c r="AJ30" s="29"/>
      <c r="AK30" s="29"/>
      <c r="AL30" s="29"/>
      <c r="AM30" s="29"/>
      <c r="AN30" s="29">
        <f>SUM(AM30:AM30)</f>
        <v>0</v>
      </c>
    </row>
    <row r="31" spans="35:40" ht="15">
      <c r="AI31" s="29"/>
      <c r="AJ31" s="29"/>
      <c r="AK31" s="29"/>
      <c r="AL31" s="29"/>
      <c r="AM31" s="29"/>
      <c r="AN31" s="29">
        <f>SUM(AM31:AM31)</f>
        <v>0</v>
      </c>
    </row>
    <row r="32" spans="35:40" ht="15">
      <c r="AI32" s="29"/>
      <c r="AJ32" s="29"/>
      <c r="AK32" s="29"/>
      <c r="AL32" s="29"/>
      <c r="AM32" s="29"/>
      <c r="AN32" s="29"/>
    </row>
    <row r="33" spans="35:40" ht="15">
      <c r="AI33" s="29"/>
      <c r="AJ33" s="29"/>
      <c r="AK33" s="29"/>
      <c r="AL33" s="29"/>
      <c r="AM33" s="29"/>
      <c r="AN33" s="29"/>
    </row>
    <row r="34" spans="35:40" ht="15">
      <c r="AI34" s="29"/>
      <c r="AJ34" s="29"/>
      <c r="AK34" s="29"/>
      <c r="AL34" s="29"/>
      <c r="AM34" s="29"/>
      <c r="AN34" s="29">
        <f aca="true" t="shared" si="27" ref="AN34:AN41">SUM(AM34:AM34)</f>
        <v>0</v>
      </c>
    </row>
    <row r="35" spans="35:40" ht="15">
      <c r="AI35" s="29"/>
      <c r="AJ35" s="29"/>
      <c r="AK35" s="29"/>
      <c r="AL35" s="29"/>
      <c r="AM35" s="29"/>
      <c r="AN35" s="29">
        <f t="shared" si="27"/>
        <v>0</v>
      </c>
    </row>
    <row r="36" spans="35:40" ht="15">
      <c r="AI36" s="29"/>
      <c r="AJ36" s="29"/>
      <c r="AK36" s="29"/>
      <c r="AL36" s="29"/>
      <c r="AM36" s="29"/>
      <c r="AN36" s="29">
        <f t="shared" si="27"/>
        <v>0</v>
      </c>
    </row>
    <row r="37" spans="35:40" ht="15">
      <c r="AI37" s="29"/>
      <c r="AJ37" s="29"/>
      <c r="AK37" s="29"/>
      <c r="AL37" s="29"/>
      <c r="AM37" s="29"/>
      <c r="AN37" s="29">
        <f t="shared" si="27"/>
        <v>0</v>
      </c>
    </row>
    <row r="38" spans="35:40" ht="15">
      <c r="AI38" s="29"/>
      <c r="AJ38" s="29"/>
      <c r="AK38" s="29"/>
      <c r="AL38" s="29"/>
      <c r="AM38" s="29"/>
      <c r="AN38" s="29">
        <f t="shared" si="27"/>
        <v>0</v>
      </c>
    </row>
    <row r="39" spans="35:40" ht="15">
      <c r="AI39" s="29"/>
      <c r="AJ39" s="29"/>
      <c r="AK39" s="29"/>
      <c r="AL39" s="29"/>
      <c r="AM39" s="29"/>
      <c r="AN39" s="29">
        <f t="shared" si="27"/>
        <v>0</v>
      </c>
    </row>
    <row r="40" spans="35:40" ht="15">
      <c r="AI40" s="29"/>
      <c r="AJ40" s="29"/>
      <c r="AK40" s="29"/>
      <c r="AL40" s="29"/>
      <c r="AM40" s="29"/>
      <c r="AN40" s="29">
        <f t="shared" si="27"/>
        <v>0</v>
      </c>
    </row>
    <row r="41" spans="35:40" ht="15">
      <c r="AI41" s="29"/>
      <c r="AJ41" s="29"/>
      <c r="AK41" s="29"/>
      <c r="AL41" s="29"/>
      <c r="AM41" s="29"/>
      <c r="AN41" s="29">
        <f t="shared" si="27"/>
        <v>0</v>
      </c>
    </row>
    <row r="42" spans="35:40" ht="15">
      <c r="AI42" s="29"/>
      <c r="AJ42" s="29"/>
      <c r="AK42" s="29"/>
      <c r="AL42" s="29"/>
      <c r="AM42" s="29"/>
      <c r="AN42" s="29"/>
    </row>
    <row r="43" spans="35:40" ht="15">
      <c r="AI43" s="29"/>
      <c r="AJ43" s="29"/>
      <c r="AK43" s="29"/>
      <c r="AL43" s="29"/>
      <c r="AM43" s="29"/>
      <c r="AN43" s="29">
        <f aca="true" t="shared" si="28" ref="AN43:AN49">SUM(AM43:AM43)</f>
        <v>0</v>
      </c>
    </row>
    <row r="44" spans="35:40" ht="15">
      <c r="AI44" s="29"/>
      <c r="AJ44" s="29"/>
      <c r="AK44" s="29"/>
      <c r="AL44" s="29"/>
      <c r="AM44" s="29"/>
      <c r="AN44" s="29">
        <f t="shared" si="28"/>
        <v>0</v>
      </c>
    </row>
    <row r="45" spans="35:40" ht="15">
      <c r="AI45" s="29"/>
      <c r="AJ45" s="29"/>
      <c r="AK45" s="29"/>
      <c r="AL45" s="29"/>
      <c r="AM45" s="29"/>
      <c r="AN45" s="29">
        <f t="shared" si="28"/>
        <v>0</v>
      </c>
    </row>
    <row r="46" spans="35:40" ht="15">
      <c r="AI46" s="29"/>
      <c r="AJ46" s="29"/>
      <c r="AK46" s="29"/>
      <c r="AL46" s="29"/>
      <c r="AM46" s="29"/>
      <c r="AN46" s="29">
        <f t="shared" si="28"/>
        <v>0</v>
      </c>
    </row>
    <row r="47" spans="35:40" ht="15">
      <c r="AI47" s="29"/>
      <c r="AJ47" s="29"/>
      <c r="AK47" s="29"/>
      <c r="AL47" s="29"/>
      <c r="AM47" s="29"/>
      <c r="AN47" s="29">
        <f t="shared" si="28"/>
        <v>0</v>
      </c>
    </row>
    <row r="48" spans="35:40" ht="15">
      <c r="AI48" s="29"/>
      <c r="AJ48" s="29"/>
      <c r="AK48" s="29"/>
      <c r="AL48" s="29"/>
      <c r="AM48" s="29"/>
      <c r="AN48" s="29">
        <f t="shared" si="28"/>
        <v>0</v>
      </c>
    </row>
    <row r="49" spans="35:40" ht="15">
      <c r="AI49" s="29"/>
      <c r="AJ49" s="29"/>
      <c r="AK49" s="29"/>
      <c r="AL49" s="29"/>
      <c r="AM49" s="29"/>
      <c r="AN49" s="29">
        <f t="shared" si="28"/>
        <v>0</v>
      </c>
    </row>
    <row r="50" spans="35:40" ht="15">
      <c r="AI50" s="29"/>
      <c r="AJ50" s="29"/>
      <c r="AK50" s="29"/>
      <c r="AL50" s="29"/>
      <c r="AM50" s="29"/>
      <c r="AN50" s="29"/>
    </row>
    <row r="51" spans="35:40" ht="15">
      <c r="AI51" s="29"/>
      <c r="AJ51" s="29"/>
      <c r="AK51" s="29"/>
      <c r="AL51" s="29"/>
      <c r="AM51" s="29"/>
      <c r="AN51" s="29">
        <f>SUM(AM51:AM51)</f>
        <v>0</v>
      </c>
    </row>
    <row r="52" spans="35:40" ht="15">
      <c r="AI52" s="29"/>
      <c r="AJ52" s="29"/>
      <c r="AK52" s="29"/>
      <c r="AL52" s="29"/>
      <c r="AM52" s="29"/>
      <c r="AN52" s="29">
        <f>SUM(AM52:AM52)</f>
        <v>0</v>
      </c>
    </row>
    <row r="53" spans="35:40" ht="15">
      <c r="AI53" s="29"/>
      <c r="AJ53" s="29"/>
      <c r="AK53" s="29"/>
      <c r="AL53" s="29"/>
      <c r="AM53" s="29"/>
      <c r="AN53" s="29">
        <f>SUM(AM53:AM53)</f>
        <v>0</v>
      </c>
    </row>
    <row r="54" spans="31:38" ht="15">
      <c r="AE54" s="29"/>
      <c r="AF54" s="29"/>
      <c r="AG54" s="29"/>
      <c r="AH54" s="29"/>
      <c r="AI54" s="29"/>
      <c r="AJ54" s="29"/>
      <c r="AK54" s="29"/>
      <c r="AL54" s="29"/>
    </row>
    <row r="55" spans="1:38" ht="15">
      <c r="A55" s="42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 ht="15">
      <c r="A56" s="43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 ht="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 ht="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38" ht="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38" ht="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spans="1:38" ht="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1:38" ht="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spans="1:38" ht="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 spans="1:38" ht="1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1:38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1:38" ht="1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1:38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1:38" ht="1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1:38" ht="1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1:38" ht="1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 spans="1:38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</row>
    <row r="74" spans="1:38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</row>
    <row r="75" spans="1:38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 spans="1:38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spans="1:38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</row>
    <row r="78" spans="1:38" ht="1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spans="1:38" ht="1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1:38" ht="1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1:38" ht="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1:38" ht="1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1:38" ht="1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spans="1:38" ht="1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</row>
    <row r="85" spans="1:38" ht="1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</row>
    <row r="86" spans="1:38" ht="1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</row>
    <row r="87" spans="1:38" ht="1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</row>
    <row r="88" spans="1:38" ht="1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</row>
    <row r="89" spans="1:38" ht="1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</row>
    <row r="90" spans="1:38" ht="1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1:38" ht="1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1:38" ht="1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1:38" ht="1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1:38" ht="1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1:38" ht="1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 spans="1:38" ht="1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 spans="1:38" ht="1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</row>
    <row r="98" spans="1:38" ht="1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</row>
    <row r="99" spans="1:38" ht="1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1:38" ht="1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</row>
    <row r="101" spans="1:38" ht="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</row>
    <row r="102" spans="1:38" ht="1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1:38" ht="1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1:38" ht="1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1:38" ht="1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1:38" ht="1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1:38" ht="1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1:38" ht="1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1:38" ht="1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1:38" ht="1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1:38" ht="1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1:38" ht="1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1:38" ht="1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1:38" ht="1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1:38" ht="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1:38" ht="1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1:38" ht="1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</row>
    <row r="118" spans="1:38" ht="1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spans="1:38" ht="1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</row>
    <row r="120" spans="1:38" ht="1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</row>
    <row r="121" spans="1:38" ht="1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</row>
    <row r="122" spans="1:38" ht="1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</row>
    <row r="123" spans="1:38" ht="1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</row>
    <row r="124" spans="1:38" ht="1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</row>
    <row r="125" spans="1:38" ht="1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</row>
    <row r="126" spans="1:38" ht="1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</row>
    <row r="127" spans="1:38" ht="1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</row>
    <row r="128" spans="1:38" ht="1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</row>
    <row r="129" spans="1:38" ht="1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</row>
    <row r="130" spans="1:38" ht="1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</row>
    <row r="131" spans="1:38" ht="1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</row>
    <row r="132" spans="1:38" ht="1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</row>
    <row r="133" spans="1:38" ht="1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</row>
    <row r="134" spans="1:38" ht="1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</row>
    <row r="135" spans="1:38" ht="1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</row>
    <row r="136" spans="1:38" ht="1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</row>
    <row r="137" spans="1:38" ht="1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</row>
    <row r="138" spans="1:38" ht="1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</row>
    <row r="139" spans="1:38" ht="1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</row>
    <row r="140" spans="1:38" ht="1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</row>
    <row r="141" spans="1:38" ht="1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</row>
    <row r="142" spans="1:38" ht="1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</row>
    <row r="143" spans="1:38" ht="1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</row>
    <row r="144" spans="1:38" ht="1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</row>
    <row r="145" spans="1:38" ht="1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</row>
    <row r="146" spans="1:38" ht="1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</row>
    <row r="147" spans="1:38" ht="1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</row>
    <row r="148" spans="1:38" ht="1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</row>
    <row r="149" spans="1:38" ht="1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</row>
    <row r="150" spans="1:38" ht="1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</row>
    <row r="151" spans="1:38" ht="1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</row>
    <row r="152" spans="1:38" ht="1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</row>
    <row r="153" spans="1:38" ht="1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</row>
    <row r="154" spans="1:38" ht="1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</row>
    <row r="155" spans="1:38" ht="1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</row>
    <row r="156" spans="1:38" ht="1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</row>
    <row r="157" spans="1:38" ht="1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</row>
    <row r="158" spans="1:38" ht="1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</row>
    <row r="159" spans="1:38" ht="1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</row>
    <row r="160" spans="1:38" ht="1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</row>
    <row r="161" spans="1:38" ht="1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</row>
    <row r="162" spans="1:38" ht="1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</row>
    <row r="163" spans="1:38" ht="1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</row>
    <row r="164" spans="1:38" ht="1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</row>
    <row r="165" spans="1:38" ht="1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</row>
    <row r="166" spans="1:38" ht="1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</row>
    <row r="167" spans="1:38" ht="1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</row>
    <row r="168" spans="1:38" ht="1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</row>
    <row r="169" spans="1:38" ht="1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</row>
    <row r="170" spans="1:38" ht="1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</row>
    <row r="171" spans="1:38" ht="1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</row>
    <row r="172" spans="1:38" ht="1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</row>
    <row r="173" spans="1:38" ht="1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</row>
    <row r="174" spans="1:38" ht="1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</row>
    <row r="175" spans="1:38" ht="1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</row>
    <row r="176" spans="1:38" ht="1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</row>
    <row r="177" spans="1:38" ht="1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</row>
    <row r="178" spans="1:38" ht="1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</row>
    <row r="179" spans="1:38" ht="1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</row>
    <row r="180" spans="1:38" ht="1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</row>
    <row r="181" spans="1:38" ht="1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</row>
    <row r="182" spans="1:38" ht="1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</row>
    <row r="183" spans="1:38" ht="1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</row>
    <row r="184" spans="1:38" ht="1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</row>
  </sheetData>
  <sheetProtection/>
  <mergeCells count="25">
    <mergeCell ref="O5:P5"/>
    <mergeCell ref="Q5:R5"/>
    <mergeCell ref="S5:T5"/>
    <mergeCell ref="AG4:AL4"/>
    <mergeCell ref="AG5:AH5"/>
    <mergeCell ref="AI5:AJ5"/>
    <mergeCell ref="AK5:AL5"/>
    <mergeCell ref="AE5:AF5"/>
    <mergeCell ref="W5:X5"/>
    <mergeCell ref="C3:AL3"/>
    <mergeCell ref="AA4:AE4"/>
    <mergeCell ref="C5:D5"/>
    <mergeCell ref="E5:F5"/>
    <mergeCell ref="G5:H5"/>
    <mergeCell ref="I5:J5"/>
    <mergeCell ref="U5:V5"/>
    <mergeCell ref="AA5:AB5"/>
    <mergeCell ref="K5:L5"/>
    <mergeCell ref="C4:H4"/>
    <mergeCell ref="I4:N4"/>
    <mergeCell ref="U4:Z4"/>
    <mergeCell ref="AC5:AD5"/>
    <mergeCell ref="M5:N5"/>
    <mergeCell ref="Y5:Z5"/>
    <mergeCell ref="O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4"/>
  <sheetViews>
    <sheetView zoomScalePageLayoutView="0" workbookViewId="0" topLeftCell="A1">
      <selection activeCell="Q4" sqref="Q4"/>
    </sheetView>
  </sheetViews>
  <sheetFormatPr defaultColWidth="9.140625" defaultRowHeight="15"/>
  <cols>
    <col min="1" max="1" width="1.57421875" style="113" customWidth="1"/>
    <col min="2" max="2" width="17.140625" style="0" customWidth="1"/>
    <col min="3" max="3" width="5.28125" style="0" customWidth="1"/>
    <col min="4" max="4" width="5.8515625" style="0" customWidth="1"/>
    <col min="5" max="5" width="5.57421875" style="0" customWidth="1"/>
    <col min="6" max="6" width="6.28125" style="0" customWidth="1"/>
    <col min="7" max="7" width="5.421875" style="0" customWidth="1"/>
    <col min="8" max="8" width="6.8515625" style="0" customWidth="1"/>
    <col min="9" max="9" width="5.421875" style="0" customWidth="1"/>
    <col min="10" max="10" width="6.421875" style="0" customWidth="1"/>
    <col min="11" max="11" width="5.140625" style="0" customWidth="1"/>
    <col min="12" max="12" width="5.8515625" style="0" customWidth="1"/>
    <col min="13" max="13" width="10.8515625" style="0" customWidth="1"/>
    <col min="14" max="14" width="5.421875" style="0" customWidth="1"/>
    <col min="15" max="15" width="6.140625" style="0" customWidth="1"/>
    <col min="16" max="16" width="8.00390625" style="0" customWidth="1"/>
    <col min="17" max="56" width="9.140625" style="113" customWidth="1"/>
  </cols>
  <sheetData>
    <row r="1" spans="1:56" s="67" customFormat="1" ht="16.5" customHeight="1">
      <c r="A1" s="112"/>
      <c r="B1" s="68" t="s">
        <v>85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</row>
    <row r="2" spans="1:56" s="67" customFormat="1" ht="12.75" thickBot="1">
      <c r="A2" s="112"/>
      <c r="B2" s="70" t="s">
        <v>118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</row>
    <row r="3" spans="1:16" ht="18.75" customHeight="1">
      <c r="A3" s="114"/>
      <c r="B3" s="212"/>
      <c r="C3" s="355" t="s">
        <v>2</v>
      </c>
      <c r="D3" s="355"/>
      <c r="E3" s="356" t="s">
        <v>3</v>
      </c>
      <c r="F3" s="356"/>
      <c r="G3" s="356" t="s">
        <v>82</v>
      </c>
      <c r="H3" s="356"/>
      <c r="I3" s="355" t="s">
        <v>5</v>
      </c>
      <c r="J3" s="355"/>
      <c r="K3" s="355" t="s">
        <v>6</v>
      </c>
      <c r="L3" s="357"/>
      <c r="M3" s="269" t="s">
        <v>119</v>
      </c>
      <c r="N3" s="352" t="s">
        <v>120</v>
      </c>
      <c r="O3" s="353"/>
      <c r="P3" s="354"/>
    </row>
    <row r="4" spans="1:16" ht="15">
      <c r="A4" s="114"/>
      <c r="B4" s="240"/>
      <c r="C4" s="249" t="s">
        <v>49</v>
      </c>
      <c r="D4" s="249" t="s">
        <v>50</v>
      </c>
      <c r="E4" s="249" t="s">
        <v>49</v>
      </c>
      <c r="F4" s="249" t="s">
        <v>50</v>
      </c>
      <c r="G4" s="249" t="s">
        <v>49</v>
      </c>
      <c r="H4" s="249" t="s">
        <v>50</v>
      </c>
      <c r="I4" s="249" t="s">
        <v>49</v>
      </c>
      <c r="J4" s="249" t="s">
        <v>50</v>
      </c>
      <c r="K4" s="249" t="s">
        <v>49</v>
      </c>
      <c r="L4" s="260" t="s">
        <v>50</v>
      </c>
      <c r="M4" s="259" t="s">
        <v>49</v>
      </c>
      <c r="N4" s="220" t="s">
        <v>49</v>
      </c>
      <c r="O4" s="220" t="s">
        <v>50</v>
      </c>
      <c r="P4" s="241" t="s">
        <v>84</v>
      </c>
    </row>
    <row r="5" spans="1:16" ht="15">
      <c r="A5" s="258"/>
      <c r="B5" s="270" t="s">
        <v>26</v>
      </c>
      <c r="C5" s="97">
        <v>7</v>
      </c>
      <c r="D5" s="213">
        <f>C5/$C$24</f>
        <v>0.13725490196078433</v>
      </c>
      <c r="E5" s="97">
        <v>13</v>
      </c>
      <c r="F5" s="213">
        <f aca="true" t="shared" si="0" ref="F5:F11">E5/$E$24</f>
        <v>0.13</v>
      </c>
      <c r="G5" s="97">
        <v>1</v>
      </c>
      <c r="H5" s="213">
        <f>G5/$G$24</f>
        <v>0.06666666666666667</v>
      </c>
      <c r="I5" s="97">
        <v>10</v>
      </c>
      <c r="J5" s="213">
        <f>I5/$I$24</f>
        <v>0.13513513513513514</v>
      </c>
      <c r="K5" s="97">
        <v>5</v>
      </c>
      <c r="L5" s="213">
        <f>K5/$K$24</f>
        <v>0.1388888888888889</v>
      </c>
      <c r="M5" s="245">
        <v>36</v>
      </c>
      <c r="N5" s="221">
        <f aca="true" t="shared" si="1" ref="N5:N23">SUM(C5+E5+G5+I5+K5)</f>
        <v>36</v>
      </c>
      <c r="O5" s="222">
        <f aca="true" t="shared" si="2" ref="O5:O24">N5/$N$24</f>
        <v>0.13043478260869565</v>
      </c>
      <c r="P5" s="242">
        <f aca="true" t="shared" si="3" ref="P5:P24">N5-M5</f>
        <v>0</v>
      </c>
    </row>
    <row r="6" spans="1:16" ht="15">
      <c r="A6" s="258"/>
      <c r="B6" s="270" t="s">
        <v>27</v>
      </c>
      <c r="C6" s="97"/>
      <c r="D6" s="213"/>
      <c r="E6" s="97">
        <v>1</v>
      </c>
      <c r="F6" s="213">
        <f t="shared" si="0"/>
        <v>0.01</v>
      </c>
      <c r="G6" s="97">
        <v>1</v>
      </c>
      <c r="H6" s="213">
        <f>G6/$G$24</f>
        <v>0.06666666666666667</v>
      </c>
      <c r="I6" s="97">
        <v>1</v>
      </c>
      <c r="J6" s="213">
        <f>I6/$I$24</f>
        <v>0.013513513513513514</v>
      </c>
      <c r="K6" s="97"/>
      <c r="L6" s="213"/>
      <c r="M6" s="245">
        <v>2</v>
      </c>
      <c r="N6" s="221">
        <f t="shared" si="1"/>
        <v>3</v>
      </c>
      <c r="O6" s="222">
        <f t="shared" si="2"/>
        <v>0.010869565217391304</v>
      </c>
      <c r="P6" s="242">
        <f t="shared" si="3"/>
        <v>1</v>
      </c>
    </row>
    <row r="7" spans="1:16" ht="15">
      <c r="A7" s="258"/>
      <c r="B7" s="270" t="s">
        <v>28</v>
      </c>
      <c r="C7" s="97"/>
      <c r="D7" s="213"/>
      <c r="E7" s="97">
        <v>1</v>
      </c>
      <c r="F7" s="213">
        <f t="shared" si="0"/>
        <v>0.01</v>
      </c>
      <c r="G7" s="97"/>
      <c r="H7" s="213"/>
      <c r="I7" s="97">
        <v>3</v>
      </c>
      <c r="J7" s="213">
        <f>I7/$I$24</f>
        <v>0.04054054054054054</v>
      </c>
      <c r="K7" s="97"/>
      <c r="L7" s="213"/>
      <c r="M7" s="245">
        <v>3</v>
      </c>
      <c r="N7" s="221">
        <f t="shared" si="1"/>
        <v>4</v>
      </c>
      <c r="O7" s="222">
        <f t="shared" si="2"/>
        <v>0.014492753623188406</v>
      </c>
      <c r="P7" s="242">
        <f t="shared" si="3"/>
        <v>1</v>
      </c>
    </row>
    <row r="8" spans="1:16" ht="15">
      <c r="A8" s="258"/>
      <c r="B8" s="270" t="s">
        <v>92</v>
      </c>
      <c r="C8" s="97"/>
      <c r="D8" s="213"/>
      <c r="E8" s="97">
        <v>1</v>
      </c>
      <c r="F8" s="213">
        <f t="shared" si="0"/>
        <v>0.01</v>
      </c>
      <c r="G8" s="97"/>
      <c r="H8" s="213"/>
      <c r="I8" s="97"/>
      <c r="J8" s="213"/>
      <c r="K8" s="97"/>
      <c r="L8" s="213"/>
      <c r="M8" s="245">
        <v>1</v>
      </c>
      <c r="N8" s="221">
        <f t="shared" si="1"/>
        <v>1</v>
      </c>
      <c r="O8" s="222">
        <f t="shared" si="2"/>
        <v>0.0036231884057971015</v>
      </c>
      <c r="P8" s="242">
        <f t="shared" si="3"/>
        <v>0</v>
      </c>
    </row>
    <row r="9" spans="1:56" s="111" customFormat="1" ht="15">
      <c r="A9" s="258"/>
      <c r="B9" s="270" t="s">
        <v>89</v>
      </c>
      <c r="C9" s="97"/>
      <c r="D9" s="213"/>
      <c r="E9" s="97">
        <v>1</v>
      </c>
      <c r="F9" s="213">
        <f t="shared" si="0"/>
        <v>0.01</v>
      </c>
      <c r="G9" s="97"/>
      <c r="H9" s="213"/>
      <c r="I9" s="97"/>
      <c r="J9" s="213"/>
      <c r="K9" s="97"/>
      <c r="L9" s="213"/>
      <c r="M9" s="245">
        <v>1</v>
      </c>
      <c r="N9" s="221">
        <f t="shared" si="1"/>
        <v>1</v>
      </c>
      <c r="O9" s="222">
        <f t="shared" si="2"/>
        <v>0.0036231884057971015</v>
      </c>
      <c r="P9" s="242">
        <f t="shared" si="3"/>
        <v>0</v>
      </c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</row>
    <row r="10" spans="1:16" ht="15">
      <c r="A10" s="258"/>
      <c r="B10" s="270" t="s">
        <v>93</v>
      </c>
      <c r="C10" s="97"/>
      <c r="D10" s="213"/>
      <c r="E10" s="97">
        <v>1</v>
      </c>
      <c r="F10" s="213">
        <f t="shared" si="0"/>
        <v>0.01</v>
      </c>
      <c r="G10" s="97"/>
      <c r="H10" s="213"/>
      <c r="I10" s="97"/>
      <c r="J10" s="213"/>
      <c r="K10" s="97"/>
      <c r="L10" s="213"/>
      <c r="M10" s="245">
        <v>1</v>
      </c>
      <c r="N10" s="221">
        <f t="shared" si="1"/>
        <v>1</v>
      </c>
      <c r="O10" s="222">
        <f t="shared" si="2"/>
        <v>0.0036231884057971015</v>
      </c>
      <c r="P10" s="242">
        <f t="shared" si="3"/>
        <v>0</v>
      </c>
    </row>
    <row r="11" spans="1:16" ht="15">
      <c r="A11" s="258"/>
      <c r="B11" s="270" t="s">
        <v>29</v>
      </c>
      <c r="C11" s="97">
        <v>26</v>
      </c>
      <c r="D11" s="213">
        <f>C11/$C$24</f>
        <v>0.5098039215686274</v>
      </c>
      <c r="E11" s="97">
        <v>33</v>
      </c>
      <c r="F11" s="213">
        <f t="shared" si="0"/>
        <v>0.33</v>
      </c>
      <c r="G11" s="97">
        <v>5</v>
      </c>
      <c r="H11" s="213">
        <f>G11/$G$24</f>
        <v>0.3333333333333333</v>
      </c>
      <c r="I11" s="97">
        <v>20</v>
      </c>
      <c r="J11" s="213">
        <f>I11/$I$24</f>
        <v>0.2702702702702703</v>
      </c>
      <c r="K11" s="97">
        <v>11</v>
      </c>
      <c r="L11" s="213">
        <f>K11/$K$24</f>
        <v>0.3055555555555556</v>
      </c>
      <c r="M11" s="245">
        <v>82</v>
      </c>
      <c r="N11" s="221">
        <f t="shared" si="1"/>
        <v>95</v>
      </c>
      <c r="O11" s="222">
        <f t="shared" si="2"/>
        <v>0.3442028985507246</v>
      </c>
      <c r="P11" s="242">
        <f t="shared" si="3"/>
        <v>13</v>
      </c>
    </row>
    <row r="12" spans="1:16" ht="15">
      <c r="A12" s="258"/>
      <c r="B12" s="270" t="s">
        <v>121</v>
      </c>
      <c r="C12" s="97">
        <v>1</v>
      </c>
      <c r="D12" s="213">
        <f>C12/$C$24</f>
        <v>0.0196078431372549</v>
      </c>
      <c r="E12" s="97"/>
      <c r="F12" s="213"/>
      <c r="G12" s="97"/>
      <c r="H12" s="213"/>
      <c r="I12" s="97">
        <v>1</v>
      </c>
      <c r="J12" s="213">
        <f>I12/$I$24</f>
        <v>0.013513513513513514</v>
      </c>
      <c r="K12" s="97"/>
      <c r="L12" s="213"/>
      <c r="M12" s="245">
        <v>1</v>
      </c>
      <c r="N12" s="221">
        <f t="shared" si="1"/>
        <v>2</v>
      </c>
      <c r="O12" s="222">
        <f t="shared" si="2"/>
        <v>0.007246376811594203</v>
      </c>
      <c r="P12" s="242">
        <f t="shared" si="3"/>
        <v>1</v>
      </c>
    </row>
    <row r="13" spans="1:56" s="111" customFormat="1" ht="15">
      <c r="A13" s="258"/>
      <c r="B13" s="270" t="s">
        <v>30</v>
      </c>
      <c r="C13" s="97">
        <v>2</v>
      </c>
      <c r="D13" s="213">
        <f>C13/$C$24</f>
        <v>0.0392156862745098</v>
      </c>
      <c r="E13" s="97">
        <v>2</v>
      </c>
      <c r="F13" s="213">
        <f>E13/$E$24</f>
        <v>0.02</v>
      </c>
      <c r="G13" s="97">
        <v>1</v>
      </c>
      <c r="H13" s="213">
        <f>G13/$G$24</f>
        <v>0.06666666666666667</v>
      </c>
      <c r="I13" s="97">
        <v>2</v>
      </c>
      <c r="J13" s="213">
        <f>I13/$I$24</f>
        <v>0.02702702702702703</v>
      </c>
      <c r="K13" s="97">
        <v>1</v>
      </c>
      <c r="L13" s="213">
        <f>K13/$K$24</f>
        <v>0.027777777777777776</v>
      </c>
      <c r="M13" s="245">
        <v>11</v>
      </c>
      <c r="N13" s="221">
        <f t="shared" si="1"/>
        <v>8</v>
      </c>
      <c r="O13" s="222">
        <f t="shared" si="2"/>
        <v>0.028985507246376812</v>
      </c>
      <c r="P13" s="242">
        <f t="shared" si="3"/>
        <v>-3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</row>
    <row r="14" spans="1:16" ht="15">
      <c r="A14" s="258"/>
      <c r="B14" s="270" t="s">
        <v>90</v>
      </c>
      <c r="C14" s="97"/>
      <c r="D14" s="213"/>
      <c r="E14" s="97"/>
      <c r="F14" s="213"/>
      <c r="G14" s="97"/>
      <c r="H14" s="213"/>
      <c r="I14" s="97">
        <v>1</v>
      </c>
      <c r="J14" s="213">
        <f>I14/$I$24</f>
        <v>0.013513513513513514</v>
      </c>
      <c r="K14" s="97"/>
      <c r="L14" s="213"/>
      <c r="M14" s="245">
        <v>1</v>
      </c>
      <c r="N14" s="221">
        <f t="shared" si="1"/>
        <v>1</v>
      </c>
      <c r="O14" s="222">
        <f t="shared" si="2"/>
        <v>0.0036231884057971015</v>
      </c>
      <c r="P14" s="242">
        <f t="shared" si="3"/>
        <v>0</v>
      </c>
    </row>
    <row r="15" spans="1:56" s="111" customFormat="1" ht="15">
      <c r="A15" s="258"/>
      <c r="B15" s="270" t="s">
        <v>31</v>
      </c>
      <c r="C15" s="97">
        <v>4</v>
      </c>
      <c r="D15" s="213">
        <f>C15/$C$24</f>
        <v>0.0784313725490196</v>
      </c>
      <c r="E15" s="97">
        <v>19</v>
      </c>
      <c r="F15" s="213">
        <f>E15/$E$24</f>
        <v>0.19</v>
      </c>
      <c r="G15" s="97">
        <v>3</v>
      </c>
      <c r="H15" s="213">
        <f>G15/$G$24</f>
        <v>0.2</v>
      </c>
      <c r="I15" s="97">
        <v>14</v>
      </c>
      <c r="J15" s="213">
        <f>I15/$I$24</f>
        <v>0.1891891891891892</v>
      </c>
      <c r="K15" s="97">
        <v>7</v>
      </c>
      <c r="L15" s="213">
        <f>K15/$K$24</f>
        <v>0.19444444444444445</v>
      </c>
      <c r="M15" s="245">
        <v>44</v>
      </c>
      <c r="N15" s="221">
        <f t="shared" si="1"/>
        <v>47</v>
      </c>
      <c r="O15" s="222">
        <f t="shared" si="2"/>
        <v>0.17028985507246377</v>
      </c>
      <c r="P15" s="242">
        <f t="shared" si="3"/>
        <v>3</v>
      </c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</row>
    <row r="16" spans="1:56" s="111" customFormat="1" ht="15">
      <c r="A16" s="258"/>
      <c r="B16" s="270" t="s">
        <v>106</v>
      </c>
      <c r="C16" s="97"/>
      <c r="D16" s="213"/>
      <c r="E16" s="97"/>
      <c r="F16" s="213"/>
      <c r="G16" s="97">
        <v>1</v>
      </c>
      <c r="H16" s="213">
        <f>G16/$G$24</f>
        <v>0.06666666666666667</v>
      </c>
      <c r="I16" s="97"/>
      <c r="J16" s="213"/>
      <c r="K16" s="97"/>
      <c r="L16" s="213"/>
      <c r="M16" s="245">
        <v>1</v>
      </c>
      <c r="N16" s="221">
        <f t="shared" si="1"/>
        <v>1</v>
      </c>
      <c r="O16" s="222">
        <f t="shared" si="2"/>
        <v>0.0036231884057971015</v>
      </c>
      <c r="P16" s="242">
        <f t="shared" si="3"/>
        <v>0</v>
      </c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</row>
    <row r="17" spans="1:16" ht="15">
      <c r="A17" s="258"/>
      <c r="B17" s="270" t="s">
        <v>32</v>
      </c>
      <c r="C17" s="97"/>
      <c r="D17" s="213"/>
      <c r="E17" s="97">
        <v>1</v>
      </c>
      <c r="F17" s="213">
        <f>E18/$E$24</f>
        <v>0</v>
      </c>
      <c r="G17" s="97"/>
      <c r="H17" s="213"/>
      <c r="I17" s="97">
        <v>3</v>
      </c>
      <c r="J17" s="213">
        <f>I17/$I$24</f>
        <v>0.04054054054054054</v>
      </c>
      <c r="K17" s="97">
        <v>1</v>
      </c>
      <c r="L17" s="213">
        <f>K17/$K$24</f>
        <v>0.027777777777777776</v>
      </c>
      <c r="M17" s="245">
        <v>2</v>
      </c>
      <c r="N17" s="221">
        <f t="shared" si="1"/>
        <v>5</v>
      </c>
      <c r="O17" s="222">
        <f t="shared" si="2"/>
        <v>0.018115942028985508</v>
      </c>
      <c r="P17" s="242">
        <f t="shared" si="3"/>
        <v>3</v>
      </c>
    </row>
    <row r="18" spans="1:16" ht="15">
      <c r="A18" s="258"/>
      <c r="B18" s="270" t="s">
        <v>104</v>
      </c>
      <c r="C18" s="97">
        <v>1</v>
      </c>
      <c r="D18" s="213">
        <f>C18/$C$24</f>
        <v>0.0196078431372549</v>
      </c>
      <c r="E18" s="97"/>
      <c r="F18" s="147"/>
      <c r="G18" s="97"/>
      <c r="H18" s="213"/>
      <c r="I18" s="97"/>
      <c r="J18" s="213"/>
      <c r="K18" s="97"/>
      <c r="L18" s="213"/>
      <c r="M18" s="245">
        <v>1</v>
      </c>
      <c r="N18" s="221">
        <f t="shared" si="1"/>
        <v>1</v>
      </c>
      <c r="O18" s="222">
        <f t="shared" si="2"/>
        <v>0.0036231884057971015</v>
      </c>
      <c r="P18" s="242">
        <f t="shared" si="3"/>
        <v>0</v>
      </c>
    </row>
    <row r="19" spans="1:16" ht="15">
      <c r="A19" s="258"/>
      <c r="B19" s="270" t="s">
        <v>33</v>
      </c>
      <c r="C19" s="97"/>
      <c r="D19" s="213"/>
      <c r="E19" s="97">
        <v>2</v>
      </c>
      <c r="F19" s="213">
        <f>E19/$E$24</f>
        <v>0.02</v>
      </c>
      <c r="G19" s="97"/>
      <c r="H19" s="213"/>
      <c r="I19" s="97">
        <v>3</v>
      </c>
      <c r="J19" s="213">
        <f>I19/$I$24</f>
        <v>0.04054054054054054</v>
      </c>
      <c r="K19" s="97">
        <v>1</v>
      </c>
      <c r="L19" s="213">
        <f>K19/$K$24</f>
        <v>0.027777777777777776</v>
      </c>
      <c r="M19" s="246">
        <v>7</v>
      </c>
      <c r="N19" s="221">
        <f t="shared" si="1"/>
        <v>6</v>
      </c>
      <c r="O19" s="222">
        <f t="shared" si="2"/>
        <v>0.021739130434782608</v>
      </c>
      <c r="P19" s="242">
        <f t="shared" si="3"/>
        <v>-1</v>
      </c>
    </row>
    <row r="20" spans="1:16" ht="15">
      <c r="A20" s="258"/>
      <c r="B20" s="270" t="s">
        <v>34</v>
      </c>
      <c r="C20" s="97">
        <v>9</v>
      </c>
      <c r="D20" s="213">
        <f>C20/$C$24</f>
        <v>0.17647058823529413</v>
      </c>
      <c r="E20" s="97">
        <v>22</v>
      </c>
      <c r="F20" s="213">
        <f>E20/$E$24</f>
        <v>0.22</v>
      </c>
      <c r="G20" s="97">
        <v>3</v>
      </c>
      <c r="H20" s="213">
        <f>G20/$G$24</f>
        <v>0.2</v>
      </c>
      <c r="I20" s="97">
        <v>16</v>
      </c>
      <c r="J20" s="213">
        <f>I20/$I$24</f>
        <v>0.21621621621621623</v>
      </c>
      <c r="K20" s="97">
        <v>9</v>
      </c>
      <c r="L20" s="213">
        <f>K20/$K$24</f>
        <v>0.25</v>
      </c>
      <c r="M20" s="246">
        <v>47</v>
      </c>
      <c r="N20" s="221">
        <f t="shared" si="1"/>
        <v>59</v>
      </c>
      <c r="O20" s="222">
        <f t="shared" si="2"/>
        <v>0.213768115942029</v>
      </c>
      <c r="P20" s="242">
        <f t="shared" si="3"/>
        <v>12</v>
      </c>
    </row>
    <row r="21" spans="1:16" ht="15">
      <c r="A21" s="258"/>
      <c r="B21" s="270" t="s">
        <v>103</v>
      </c>
      <c r="C21" s="97">
        <v>1</v>
      </c>
      <c r="D21" s="213">
        <f>C21/$C$24</f>
        <v>0.0196078431372549</v>
      </c>
      <c r="E21" s="97"/>
      <c r="F21" s="213"/>
      <c r="G21" s="97"/>
      <c r="H21" s="247"/>
      <c r="I21" s="97"/>
      <c r="J21" s="247"/>
      <c r="K21" s="97"/>
      <c r="L21" s="213"/>
      <c r="M21" s="246">
        <v>1</v>
      </c>
      <c r="N21" s="221">
        <f t="shared" si="1"/>
        <v>1</v>
      </c>
      <c r="O21" s="222">
        <f t="shared" si="2"/>
        <v>0.0036231884057971015</v>
      </c>
      <c r="P21" s="242">
        <f t="shared" si="3"/>
        <v>0</v>
      </c>
    </row>
    <row r="22" spans="1:16" ht="15">
      <c r="A22" s="258"/>
      <c r="B22" s="270" t="s">
        <v>83</v>
      </c>
      <c r="C22" s="97"/>
      <c r="D22" s="248"/>
      <c r="E22" s="97">
        <v>3</v>
      </c>
      <c r="F22" s="213">
        <f>E22/$E$24</f>
        <v>0.03</v>
      </c>
      <c r="G22" s="97"/>
      <c r="H22" s="248"/>
      <c r="I22" s="97"/>
      <c r="J22" s="248"/>
      <c r="K22" s="97"/>
      <c r="L22" s="213"/>
      <c r="M22" s="248">
        <v>3</v>
      </c>
      <c r="N22" s="221">
        <f t="shared" si="1"/>
        <v>3</v>
      </c>
      <c r="O22" s="222">
        <f t="shared" si="2"/>
        <v>0.010869565217391304</v>
      </c>
      <c r="P22" s="242">
        <f t="shared" si="3"/>
        <v>0</v>
      </c>
    </row>
    <row r="23" spans="1:16" ht="15.75" thickBot="1">
      <c r="A23" s="258"/>
      <c r="B23" s="270" t="s">
        <v>100</v>
      </c>
      <c r="C23" s="97"/>
      <c r="D23" s="262"/>
      <c r="E23" s="271"/>
      <c r="F23" s="262"/>
      <c r="G23" s="271"/>
      <c r="H23" s="262"/>
      <c r="I23" s="271"/>
      <c r="J23" s="262"/>
      <c r="K23" s="271">
        <v>1</v>
      </c>
      <c r="L23" s="263">
        <f>K23/$K$24</f>
        <v>0.027777777777777776</v>
      </c>
      <c r="M23" s="264">
        <v>1</v>
      </c>
      <c r="N23" s="221">
        <f t="shared" si="1"/>
        <v>1</v>
      </c>
      <c r="O23" s="222">
        <f t="shared" si="2"/>
        <v>0.0036231884057971015</v>
      </c>
      <c r="P23" s="242">
        <f t="shared" si="3"/>
        <v>0</v>
      </c>
    </row>
    <row r="24" spans="1:16" ht="15.75" thickBot="1">
      <c r="A24" s="115"/>
      <c r="B24" s="243" t="s">
        <v>16</v>
      </c>
      <c r="C24" s="219">
        <f>SUM(C5:C23)</f>
        <v>51</v>
      </c>
      <c r="D24" s="244">
        <f>C24/$C$24</f>
        <v>1</v>
      </c>
      <c r="E24" s="250">
        <f>SUM(E5:E23)</f>
        <v>100</v>
      </c>
      <c r="F24" s="251">
        <f>E24/$E$24</f>
        <v>1</v>
      </c>
      <c r="G24" s="250">
        <f>SUM(G5:G23)</f>
        <v>15</v>
      </c>
      <c r="H24" s="251">
        <f>G24/$G$24</f>
        <v>1</v>
      </c>
      <c r="I24" s="250">
        <f>SUM(I5:I23)</f>
        <v>74</v>
      </c>
      <c r="J24" s="251">
        <f>I24/$I$24</f>
        <v>1</v>
      </c>
      <c r="K24" s="250">
        <f>SUM(K5:K23)</f>
        <v>36</v>
      </c>
      <c r="L24" s="261">
        <f>K24/$K$24</f>
        <v>1</v>
      </c>
      <c r="M24" s="250">
        <v>249</v>
      </c>
      <c r="N24" s="252">
        <f>SUM(N5:N23)</f>
        <v>276</v>
      </c>
      <c r="O24" s="253">
        <f t="shared" si="2"/>
        <v>1</v>
      </c>
      <c r="P24" s="272">
        <f t="shared" si="3"/>
        <v>27</v>
      </c>
    </row>
  </sheetData>
  <sheetProtection/>
  <mergeCells count="6">
    <mergeCell ref="N3:P3"/>
    <mergeCell ref="C3:D3"/>
    <mergeCell ref="E3:F3"/>
    <mergeCell ref="I3:J3"/>
    <mergeCell ref="K3:L3"/>
    <mergeCell ref="G3:H3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0.13671875" style="113" customWidth="1"/>
    <col min="2" max="2" width="14.421875" style="0" customWidth="1"/>
    <col min="3" max="3" width="4.7109375" style="113" customWidth="1"/>
    <col min="4" max="4" width="5.7109375" style="113" customWidth="1"/>
    <col min="5" max="5" width="4.00390625" style="113" bestFit="1" customWidth="1"/>
    <col min="6" max="6" width="5.7109375" style="113" customWidth="1"/>
    <col min="7" max="7" width="4.421875" style="113" customWidth="1"/>
    <col min="8" max="8" width="5.7109375" style="113" customWidth="1"/>
    <col min="9" max="9" width="4.00390625" style="113" bestFit="1" customWidth="1"/>
    <col min="10" max="10" width="5.7109375" style="113" customWidth="1"/>
    <col min="11" max="11" width="4.421875" style="113" customWidth="1"/>
    <col min="12" max="12" width="5.7109375" style="113" customWidth="1"/>
    <col min="13" max="13" width="4.421875" style="113" customWidth="1"/>
    <col min="14" max="14" width="5.7109375" style="113" customWidth="1"/>
    <col min="15" max="15" width="4.421875" style="113" customWidth="1"/>
    <col min="16" max="16" width="5.7109375" style="113" customWidth="1"/>
    <col min="17" max="17" width="4.421875" style="113" customWidth="1"/>
    <col min="18" max="18" width="5.7109375" style="113" customWidth="1"/>
    <col min="19" max="19" width="4.421875" style="113" customWidth="1"/>
    <col min="20" max="20" width="5.7109375" style="113" customWidth="1"/>
    <col min="21" max="21" width="4.421875" style="113" customWidth="1"/>
    <col min="22" max="22" width="5.140625" style="113" customWidth="1"/>
    <col min="23" max="23" width="4.421875" style="113" customWidth="1"/>
    <col min="24" max="24" width="5.140625" style="113" customWidth="1"/>
    <col min="25" max="25" width="4.421875" style="113" customWidth="1"/>
    <col min="26" max="26" width="5.140625" style="113" customWidth="1"/>
    <col min="27" max="27" width="4.421875" style="113" customWidth="1"/>
    <col min="28" max="28" width="5.140625" style="113" customWidth="1"/>
  </cols>
  <sheetData>
    <row r="1" spans="1:28" s="67" customFormat="1" ht="12.75">
      <c r="A1" s="112"/>
      <c r="B1" s="24" t="s">
        <v>87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8" s="67" customFormat="1" ht="12.75">
      <c r="A2" s="112"/>
      <c r="B2" s="217" t="s">
        <v>88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</row>
    <row r="3" spans="1:28" s="67" customFormat="1" ht="12.75" thickBot="1">
      <c r="A3" s="112"/>
      <c r="B3" s="70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28" ht="18.75" customHeight="1" thickBot="1">
      <c r="A4" s="114"/>
      <c r="B4" s="150"/>
      <c r="C4" s="358" t="s">
        <v>91</v>
      </c>
      <c r="D4" s="359"/>
      <c r="E4" s="358" t="s">
        <v>94</v>
      </c>
      <c r="F4" s="359"/>
      <c r="G4" s="358" t="s">
        <v>95</v>
      </c>
      <c r="H4" s="359"/>
      <c r="I4" s="358" t="s">
        <v>96</v>
      </c>
      <c r="J4" s="359"/>
      <c r="K4" s="358" t="s">
        <v>97</v>
      </c>
      <c r="L4" s="359"/>
      <c r="M4" s="358" t="s">
        <v>98</v>
      </c>
      <c r="N4" s="359"/>
      <c r="O4" s="358" t="s">
        <v>99</v>
      </c>
      <c r="P4" s="359"/>
      <c r="Q4" s="358" t="s">
        <v>101</v>
      </c>
      <c r="R4" s="359"/>
      <c r="S4" s="358" t="s">
        <v>102</v>
      </c>
      <c r="T4" s="359"/>
      <c r="U4" s="358" t="s">
        <v>105</v>
      </c>
      <c r="V4" s="359"/>
      <c r="W4" s="358" t="s">
        <v>107</v>
      </c>
      <c r="X4" s="359"/>
      <c r="Y4" s="358" t="s">
        <v>109</v>
      </c>
      <c r="Z4" s="359"/>
      <c r="AA4" s="358" t="s">
        <v>116</v>
      </c>
      <c r="AB4" s="359"/>
    </row>
    <row r="5" spans="1:28" ht="15.75" thickBot="1">
      <c r="A5" s="114"/>
      <c r="B5" s="151"/>
      <c r="C5" s="152" t="s">
        <v>49</v>
      </c>
      <c r="D5" s="153" t="s">
        <v>50</v>
      </c>
      <c r="E5" s="152" t="s">
        <v>49</v>
      </c>
      <c r="F5" s="153" t="s">
        <v>50</v>
      </c>
      <c r="G5" s="152" t="s">
        <v>49</v>
      </c>
      <c r="H5" s="153" t="s">
        <v>50</v>
      </c>
      <c r="I5" s="152" t="s">
        <v>49</v>
      </c>
      <c r="J5" s="153" t="s">
        <v>50</v>
      </c>
      <c r="K5" s="152" t="s">
        <v>49</v>
      </c>
      <c r="L5" s="153" t="s">
        <v>50</v>
      </c>
      <c r="M5" s="152" t="s">
        <v>49</v>
      </c>
      <c r="N5" s="153" t="s">
        <v>50</v>
      </c>
      <c r="O5" s="152" t="s">
        <v>49</v>
      </c>
      <c r="P5" s="153" t="s">
        <v>50</v>
      </c>
      <c r="Q5" s="152" t="s">
        <v>49</v>
      </c>
      <c r="R5" s="153" t="s">
        <v>50</v>
      </c>
      <c r="S5" s="152" t="s">
        <v>49</v>
      </c>
      <c r="T5" s="153" t="s">
        <v>50</v>
      </c>
      <c r="U5" s="152" t="s">
        <v>49</v>
      </c>
      <c r="V5" s="153" t="s">
        <v>50</v>
      </c>
      <c r="W5" s="152" t="s">
        <v>49</v>
      </c>
      <c r="X5" s="153" t="s">
        <v>50</v>
      </c>
      <c r="Y5" s="152" t="s">
        <v>49</v>
      </c>
      <c r="Z5" s="153" t="s">
        <v>50</v>
      </c>
      <c r="AA5" s="152" t="s">
        <v>49</v>
      </c>
      <c r="AB5" s="153" t="s">
        <v>50</v>
      </c>
    </row>
    <row r="6" spans="1:28" s="113" customFormat="1" ht="15">
      <c r="A6" s="115"/>
      <c r="B6" s="158" t="s">
        <v>26</v>
      </c>
      <c r="C6" s="154">
        <v>72</v>
      </c>
      <c r="D6" s="155">
        <f>C6/$C$11</f>
        <v>0.18227848101265823</v>
      </c>
      <c r="E6" s="154">
        <v>65</v>
      </c>
      <c r="F6" s="155">
        <f>E6/$E$11</f>
        <v>0.16331658291457288</v>
      </c>
      <c r="G6" s="154">
        <v>60</v>
      </c>
      <c r="H6" s="155">
        <f aca="true" t="shared" si="0" ref="H6:H11">G6/$G$11</f>
        <v>0.15306122448979592</v>
      </c>
      <c r="I6" s="154">
        <v>53</v>
      </c>
      <c r="J6" s="155">
        <f>I6/$I$11</f>
        <v>0.1484593837535014</v>
      </c>
      <c r="K6" s="154">
        <v>47</v>
      </c>
      <c r="L6" s="155">
        <f>K6/$K$11</f>
        <v>0.14779874213836477</v>
      </c>
      <c r="M6" s="154">
        <v>46</v>
      </c>
      <c r="N6" s="155">
        <f>M6/$M$11</f>
        <v>0.13855421686746988</v>
      </c>
      <c r="O6" s="154">
        <v>35</v>
      </c>
      <c r="P6" s="155">
        <f>O6/$O$11</f>
        <v>0.11363636363636363</v>
      </c>
      <c r="Q6" s="154">
        <v>32</v>
      </c>
      <c r="R6" s="155">
        <f>Q6/$Q$11</f>
        <v>0.1095890410958904</v>
      </c>
      <c r="S6" s="154">
        <v>43</v>
      </c>
      <c r="T6" s="155">
        <f>S6/$S$11</f>
        <v>0.13069908814589665</v>
      </c>
      <c r="U6" s="154">
        <v>47</v>
      </c>
      <c r="V6" s="155">
        <f>U6/$S$11</f>
        <v>0.14285714285714285</v>
      </c>
      <c r="W6" s="154">
        <v>50</v>
      </c>
      <c r="X6" s="155">
        <f>W6/$S$11</f>
        <v>0.1519756838905775</v>
      </c>
      <c r="Y6" s="154">
        <v>36</v>
      </c>
      <c r="Z6" s="155">
        <f>Y6/$S$11</f>
        <v>0.1094224924012158</v>
      </c>
      <c r="AA6" s="154">
        <v>36</v>
      </c>
      <c r="AB6" s="155">
        <f>AA6/$S$11</f>
        <v>0.1094224924012158</v>
      </c>
    </row>
    <row r="7" spans="1:28" s="113" customFormat="1" ht="15">
      <c r="A7" s="115"/>
      <c r="B7" s="158" t="s">
        <v>29</v>
      </c>
      <c r="C7" s="154">
        <v>142</v>
      </c>
      <c r="D7" s="155">
        <f>C7/$C$11</f>
        <v>0.3594936708860759</v>
      </c>
      <c r="E7" s="154">
        <v>138</v>
      </c>
      <c r="F7" s="155">
        <f>E7/$E$11</f>
        <v>0.34673366834170855</v>
      </c>
      <c r="G7" s="154">
        <v>128</v>
      </c>
      <c r="H7" s="155">
        <f t="shared" si="0"/>
        <v>0.32653061224489793</v>
      </c>
      <c r="I7" s="154">
        <v>113</v>
      </c>
      <c r="J7" s="155">
        <f>I7/$I$11</f>
        <v>0.3165266106442577</v>
      </c>
      <c r="K7" s="154">
        <v>113</v>
      </c>
      <c r="L7" s="155">
        <f>K7/$K$11</f>
        <v>0.3553459119496855</v>
      </c>
      <c r="M7" s="154">
        <v>117</v>
      </c>
      <c r="N7" s="155">
        <f>M7/$M$11</f>
        <v>0.35240963855421686</v>
      </c>
      <c r="O7" s="154">
        <v>115</v>
      </c>
      <c r="P7" s="155">
        <f>O7/$O$11</f>
        <v>0.37337662337662336</v>
      </c>
      <c r="Q7" s="154">
        <v>116</v>
      </c>
      <c r="R7" s="155">
        <f>Q7/$Q$11</f>
        <v>0.3972602739726027</v>
      </c>
      <c r="S7" s="154">
        <v>129</v>
      </c>
      <c r="T7" s="155">
        <f>S7/$S$11</f>
        <v>0.39209726443769</v>
      </c>
      <c r="U7" s="154">
        <v>111</v>
      </c>
      <c r="V7" s="155">
        <f>U7/$S$11</f>
        <v>0.3373860182370821</v>
      </c>
      <c r="W7" s="154">
        <v>111</v>
      </c>
      <c r="X7" s="155">
        <f>W7/$S$11</f>
        <v>0.3373860182370821</v>
      </c>
      <c r="Y7" s="154">
        <v>82</v>
      </c>
      <c r="Z7" s="155">
        <f>Y7/$S$11</f>
        <v>0.24924012158054712</v>
      </c>
      <c r="AA7" s="154">
        <v>95</v>
      </c>
      <c r="AB7" s="155">
        <f>AA7/$S$11</f>
        <v>0.2887537993920973</v>
      </c>
    </row>
    <row r="8" spans="1:28" s="113" customFormat="1" ht="27.75" customHeight="1">
      <c r="A8" s="115"/>
      <c r="B8" s="158" t="s">
        <v>31</v>
      </c>
      <c r="C8" s="154">
        <v>40</v>
      </c>
      <c r="D8" s="155">
        <f>C8/$C$11</f>
        <v>0.10126582278481013</v>
      </c>
      <c r="E8" s="154">
        <v>49</v>
      </c>
      <c r="F8" s="155">
        <f>E8/$E$11</f>
        <v>0.12311557788944724</v>
      </c>
      <c r="G8" s="154">
        <v>55</v>
      </c>
      <c r="H8" s="155">
        <f t="shared" si="0"/>
        <v>0.14030612244897958</v>
      </c>
      <c r="I8" s="154">
        <v>51</v>
      </c>
      <c r="J8" s="155">
        <f>I8/$I$11</f>
        <v>0.14285714285714285</v>
      </c>
      <c r="K8" s="154">
        <v>45</v>
      </c>
      <c r="L8" s="155">
        <f>K8/$K$11</f>
        <v>0.14150943396226415</v>
      </c>
      <c r="M8" s="154">
        <v>49</v>
      </c>
      <c r="N8" s="155">
        <f>M8/$M$11</f>
        <v>0.14759036144578314</v>
      </c>
      <c r="O8" s="154">
        <v>45</v>
      </c>
      <c r="P8" s="155">
        <f>O8/$O$11</f>
        <v>0.1461038961038961</v>
      </c>
      <c r="Q8" s="154">
        <v>45</v>
      </c>
      <c r="R8" s="155">
        <f>Q8/$Q$11</f>
        <v>0.1541095890410959</v>
      </c>
      <c r="S8" s="154">
        <v>46</v>
      </c>
      <c r="T8" s="155">
        <f>S8/$S$11</f>
        <v>0.1398176291793313</v>
      </c>
      <c r="U8" s="154">
        <v>47</v>
      </c>
      <c r="V8" s="155">
        <f>U8/$S$11</f>
        <v>0.14285714285714285</v>
      </c>
      <c r="W8" s="154">
        <v>50</v>
      </c>
      <c r="X8" s="155">
        <f>W8/$S$11</f>
        <v>0.1519756838905775</v>
      </c>
      <c r="Y8" s="154">
        <v>44</v>
      </c>
      <c r="Z8" s="155">
        <f>Y8/$S$11</f>
        <v>0.1337386018237082</v>
      </c>
      <c r="AA8" s="154">
        <v>47</v>
      </c>
      <c r="AB8" s="155">
        <f>AA8/$S$11</f>
        <v>0.14285714285714285</v>
      </c>
    </row>
    <row r="9" spans="1:28" s="113" customFormat="1" ht="15">
      <c r="A9" s="115"/>
      <c r="B9" s="158" t="s">
        <v>34</v>
      </c>
      <c r="C9" s="154">
        <v>83</v>
      </c>
      <c r="D9" s="155">
        <f>C9/$C$11</f>
        <v>0.21012658227848102</v>
      </c>
      <c r="E9" s="154">
        <v>88</v>
      </c>
      <c r="F9" s="155">
        <f>E9/$E$11</f>
        <v>0.22110552763819097</v>
      </c>
      <c r="G9" s="154">
        <v>86</v>
      </c>
      <c r="H9" s="155">
        <f t="shared" si="0"/>
        <v>0.2193877551020408</v>
      </c>
      <c r="I9" s="154">
        <v>79</v>
      </c>
      <c r="J9" s="155">
        <f>I9/$I$11</f>
        <v>0.22128851540616246</v>
      </c>
      <c r="K9" s="154">
        <v>64</v>
      </c>
      <c r="L9" s="155">
        <f>K9/$K$11</f>
        <v>0.20125786163522014</v>
      </c>
      <c r="M9" s="154">
        <v>65</v>
      </c>
      <c r="N9" s="155">
        <f>M9/$M$11</f>
        <v>0.19578313253012047</v>
      </c>
      <c r="O9" s="154">
        <v>65</v>
      </c>
      <c r="P9" s="155">
        <f>O9/$O$11</f>
        <v>0.21103896103896103</v>
      </c>
      <c r="Q9" s="154">
        <v>61</v>
      </c>
      <c r="R9" s="155">
        <f>Q9/$Q$11</f>
        <v>0.2089041095890411</v>
      </c>
      <c r="S9" s="154">
        <v>62</v>
      </c>
      <c r="T9" s="155">
        <f>S9/$S$11</f>
        <v>0.1884498480243161</v>
      </c>
      <c r="U9" s="154">
        <v>62</v>
      </c>
      <c r="V9" s="155">
        <f>U9/$S$11</f>
        <v>0.1884498480243161</v>
      </c>
      <c r="W9" s="154">
        <v>59</v>
      </c>
      <c r="X9" s="155">
        <f>W9/$S$11</f>
        <v>0.17933130699088146</v>
      </c>
      <c r="Y9" s="154">
        <v>47</v>
      </c>
      <c r="Z9" s="155">
        <f>Y9/$S$11</f>
        <v>0.14285714285714285</v>
      </c>
      <c r="AA9" s="154">
        <v>59</v>
      </c>
      <c r="AB9" s="155">
        <f>AA9/$S$11</f>
        <v>0.17933130699088146</v>
      </c>
    </row>
    <row r="10" spans="1:28" s="113" customFormat="1" ht="15.75" customHeight="1" thickBot="1">
      <c r="A10" s="115"/>
      <c r="B10" s="224" t="s">
        <v>86</v>
      </c>
      <c r="C10" s="225">
        <f>SUM(C6:C9)</f>
        <v>337</v>
      </c>
      <c r="D10" s="226">
        <f>C10/$C$11</f>
        <v>0.8531645569620253</v>
      </c>
      <c r="E10" s="225">
        <f>SUM(E6:E9)</f>
        <v>340</v>
      </c>
      <c r="F10" s="226">
        <f>E10/$E$11</f>
        <v>0.8542713567839196</v>
      </c>
      <c r="G10" s="225">
        <f>SUM(G6:G9)</f>
        <v>329</v>
      </c>
      <c r="H10" s="226">
        <f t="shared" si="0"/>
        <v>0.8392857142857143</v>
      </c>
      <c r="I10" s="225">
        <f>SUM(I6:I9)</f>
        <v>296</v>
      </c>
      <c r="J10" s="226">
        <f>I10/$I$11</f>
        <v>0.8291316526610645</v>
      </c>
      <c r="K10" s="225">
        <f>SUM(K6:K9)</f>
        <v>269</v>
      </c>
      <c r="L10" s="226">
        <f>K10/$K$11</f>
        <v>0.8459119496855346</v>
      </c>
      <c r="M10" s="225">
        <f>SUM(M6:M9)</f>
        <v>277</v>
      </c>
      <c r="N10" s="226">
        <f>M10/$M$11</f>
        <v>0.8343373493975904</v>
      </c>
      <c r="O10" s="225">
        <f>SUM(O6:O9)</f>
        <v>260</v>
      </c>
      <c r="P10" s="226">
        <f>O10/$O$11</f>
        <v>0.8441558441558441</v>
      </c>
      <c r="Q10" s="225">
        <f>SUM(Q6:Q9)</f>
        <v>254</v>
      </c>
      <c r="R10" s="226">
        <f>Q10/$Q$11</f>
        <v>0.8698630136986302</v>
      </c>
      <c r="S10" s="225">
        <f>SUM(S6:S9)</f>
        <v>280</v>
      </c>
      <c r="T10" s="226">
        <f>S10/$S$11</f>
        <v>0.851063829787234</v>
      </c>
      <c r="U10" s="225">
        <f>SUM(U6:U9)</f>
        <v>267</v>
      </c>
      <c r="V10" s="226">
        <f>U10/$S$11</f>
        <v>0.8115501519756839</v>
      </c>
      <c r="W10" s="225">
        <f>SUM(W6:W9)</f>
        <v>270</v>
      </c>
      <c r="X10" s="226">
        <f>W10/$S$11</f>
        <v>0.8206686930091185</v>
      </c>
      <c r="Y10" s="225">
        <f>SUM(Y6:Y9)</f>
        <v>209</v>
      </c>
      <c r="Z10" s="226">
        <f>Y10/$S$11</f>
        <v>0.6352583586626139</v>
      </c>
      <c r="AA10" s="225">
        <f>SUM(AA6:AA9)</f>
        <v>237</v>
      </c>
      <c r="AB10" s="226">
        <f>AA10/$S$11</f>
        <v>0.7203647416413373</v>
      </c>
    </row>
    <row r="11" spans="1:28" ht="15.75" thickBot="1">
      <c r="A11" s="115"/>
      <c r="B11" s="227" t="s">
        <v>108</v>
      </c>
      <c r="C11" s="228">
        <v>395</v>
      </c>
      <c r="D11" s="254">
        <f>C11/$C$11</f>
        <v>1</v>
      </c>
      <c r="E11" s="228">
        <v>398</v>
      </c>
      <c r="F11" s="254">
        <f>E11/$E$11</f>
        <v>1</v>
      </c>
      <c r="G11" s="228">
        <v>392</v>
      </c>
      <c r="H11" s="254">
        <f t="shared" si="0"/>
        <v>1</v>
      </c>
      <c r="I11" s="228">
        <v>357</v>
      </c>
      <c r="J11" s="254">
        <f>I11/$I$11</f>
        <v>1</v>
      </c>
      <c r="K11" s="228">
        <v>318</v>
      </c>
      <c r="L11" s="254">
        <f>K11/$K$11</f>
        <v>1</v>
      </c>
      <c r="M11" s="228">
        <v>332</v>
      </c>
      <c r="N11" s="254">
        <f>M11/$M$11</f>
        <v>1</v>
      </c>
      <c r="O11" s="228">
        <v>308</v>
      </c>
      <c r="P11" s="254">
        <f>O11/$O$11</f>
        <v>1</v>
      </c>
      <c r="Q11" s="228">
        <v>292</v>
      </c>
      <c r="R11" s="254">
        <f>Q11/$Q$11</f>
        <v>1</v>
      </c>
      <c r="S11" s="228">
        <v>329</v>
      </c>
      <c r="T11" s="254">
        <f>S11/$S$11</f>
        <v>1</v>
      </c>
      <c r="U11" s="228">
        <v>308</v>
      </c>
      <c r="V11" s="254">
        <f>U11/$S$11</f>
        <v>0.9361702127659575</v>
      </c>
      <c r="W11" s="228">
        <v>314</v>
      </c>
      <c r="X11" s="254">
        <f>W11/$S$11</f>
        <v>0.9544072948328267</v>
      </c>
      <c r="Y11" s="228">
        <v>249</v>
      </c>
      <c r="Z11" s="254">
        <f>Y11/$S$11</f>
        <v>0.756838905775076</v>
      </c>
      <c r="AA11" s="228">
        <v>276</v>
      </c>
      <c r="AB11" s="254">
        <f>AA11/$S$11</f>
        <v>0.8389057750759878</v>
      </c>
    </row>
    <row r="12" spans="1:8" ht="15">
      <c r="A12" s="115"/>
      <c r="B12" s="66"/>
      <c r="H12" s="223"/>
    </row>
    <row r="13" spans="1:2" ht="15">
      <c r="A13" s="116"/>
      <c r="B13" s="65"/>
    </row>
  </sheetData>
  <sheetProtection/>
  <mergeCells count="13">
    <mergeCell ref="AA4:AB4"/>
    <mergeCell ref="Y4:Z4"/>
    <mergeCell ref="C4:D4"/>
    <mergeCell ref="O4:P4"/>
    <mergeCell ref="M4:N4"/>
    <mergeCell ref="K4:L4"/>
    <mergeCell ref="I4:J4"/>
    <mergeCell ref="G4:H4"/>
    <mergeCell ref="W4:X4"/>
    <mergeCell ref="U4:V4"/>
    <mergeCell ref="S4:T4"/>
    <mergeCell ref="Q4:R4"/>
    <mergeCell ref="E4:F4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J43" sqref="J43"/>
    </sheetView>
  </sheetViews>
  <sheetFormatPr defaultColWidth="9.140625" defaultRowHeight="15"/>
  <cols>
    <col min="1" max="1" width="4.00390625" style="0" customWidth="1"/>
    <col min="2" max="2" width="25.421875" style="0" customWidth="1"/>
    <col min="3" max="3" width="8.57421875" style="0" customWidth="1"/>
    <col min="4" max="4" width="8.8515625" style="0" customWidth="1"/>
    <col min="5" max="5" width="8.28125" style="0" customWidth="1"/>
    <col min="6" max="10" width="8.8515625" style="0" customWidth="1"/>
    <col min="11" max="11" width="7.57421875" style="0" customWidth="1"/>
    <col min="12" max="12" width="8.8515625" style="0" customWidth="1"/>
    <col min="13" max="13" width="7.57421875" style="0" customWidth="1"/>
    <col min="14" max="14" width="8.8515625" style="0" customWidth="1"/>
  </cols>
  <sheetData>
    <row r="1" spans="1:14" ht="15">
      <c r="A1" s="24" t="s">
        <v>69</v>
      </c>
      <c r="B1" s="28"/>
      <c r="C1" s="28"/>
      <c r="D1" s="28"/>
      <c r="E1" s="28"/>
      <c r="F1" s="28"/>
      <c r="G1" s="29"/>
      <c r="H1" s="29"/>
      <c r="I1" s="29"/>
      <c r="J1" s="29"/>
      <c r="K1" s="29"/>
      <c r="L1" s="29"/>
      <c r="M1" s="29"/>
      <c r="N1" s="29"/>
    </row>
    <row r="2" spans="1:14" ht="15.75" thickBot="1">
      <c r="A2" s="28" t="s">
        <v>122</v>
      </c>
      <c r="B2" s="28"/>
      <c r="C2" s="28"/>
      <c r="D2" s="28"/>
      <c r="E2" s="28"/>
      <c r="F2" s="28"/>
      <c r="G2" s="29"/>
      <c r="H2" s="29"/>
      <c r="I2" s="29"/>
      <c r="J2" s="29"/>
      <c r="K2" s="29"/>
      <c r="L2" s="29"/>
      <c r="M2" s="29"/>
      <c r="N2" s="29"/>
    </row>
    <row r="3" spans="1:14" ht="15.75" thickBot="1">
      <c r="A3" s="1"/>
      <c r="B3" s="18" t="s">
        <v>35</v>
      </c>
      <c r="C3" s="360" t="s">
        <v>66</v>
      </c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1"/>
    </row>
    <row r="4" spans="1:14" ht="15.75" thickBot="1">
      <c r="A4" s="41"/>
      <c r="B4" s="16"/>
      <c r="C4" s="361" t="s">
        <v>2</v>
      </c>
      <c r="D4" s="362"/>
      <c r="E4" s="361" t="s">
        <v>3</v>
      </c>
      <c r="F4" s="363"/>
      <c r="G4" s="361" t="s">
        <v>4</v>
      </c>
      <c r="H4" s="362"/>
      <c r="I4" s="361" t="s">
        <v>5</v>
      </c>
      <c r="J4" s="362"/>
      <c r="K4" s="361" t="s">
        <v>6</v>
      </c>
      <c r="L4" s="362"/>
      <c r="M4" s="361" t="s">
        <v>1</v>
      </c>
      <c r="N4" s="362"/>
    </row>
    <row r="5" spans="1:14" ht="15">
      <c r="A5" s="44"/>
      <c r="B5" s="45"/>
      <c r="C5" s="255" t="s">
        <v>49</v>
      </c>
      <c r="D5" s="255" t="s">
        <v>50</v>
      </c>
      <c r="E5" s="255" t="s">
        <v>49</v>
      </c>
      <c r="F5" s="255" t="s">
        <v>50</v>
      </c>
      <c r="G5" s="271"/>
      <c r="H5" s="255" t="s">
        <v>50</v>
      </c>
      <c r="I5" s="255" t="s">
        <v>49</v>
      </c>
      <c r="J5" s="255" t="s">
        <v>50</v>
      </c>
      <c r="K5" s="255" t="s">
        <v>49</v>
      </c>
      <c r="L5" s="255" t="s">
        <v>50</v>
      </c>
      <c r="M5" s="191" t="s">
        <v>49</v>
      </c>
      <c r="N5" s="139" t="s">
        <v>50</v>
      </c>
    </row>
    <row r="6" spans="1:14" ht="15">
      <c r="A6" s="8">
        <v>1</v>
      </c>
      <c r="B6" s="117" t="s">
        <v>7</v>
      </c>
      <c r="C6" s="97">
        <v>1</v>
      </c>
      <c r="D6" s="32">
        <f aca="true" t="shared" si="0" ref="D6:D15">C6/$C$15</f>
        <v>0.0196078431372549</v>
      </c>
      <c r="E6" s="97"/>
      <c r="F6" s="32">
        <f aca="true" t="shared" si="1" ref="F6:F15">E6/$E$15</f>
        <v>0</v>
      </c>
      <c r="G6" s="97"/>
      <c r="H6" s="32">
        <f aca="true" t="shared" si="2" ref="H6:H15">G6/$G$15</f>
        <v>0</v>
      </c>
      <c r="I6" s="97"/>
      <c r="J6" s="32">
        <f aca="true" t="shared" si="3" ref="J6:J15">I6/$I$15</f>
        <v>0</v>
      </c>
      <c r="K6" s="97"/>
      <c r="L6" s="32">
        <f aca="true" t="shared" si="4" ref="L6:L15">K6/$K$15</f>
        <v>0</v>
      </c>
      <c r="M6" s="64">
        <f>C6+E6+G6+I6+K6</f>
        <v>1</v>
      </c>
      <c r="N6" s="287">
        <f aca="true" t="shared" si="5" ref="N6:N15">M6/$M$15</f>
        <v>0.0036231884057971015</v>
      </c>
    </row>
    <row r="7" spans="1:14" ht="15">
      <c r="A7" s="8">
        <v>2</v>
      </c>
      <c r="B7" s="62" t="s">
        <v>8</v>
      </c>
      <c r="C7" s="97">
        <v>14</v>
      </c>
      <c r="D7" s="34">
        <f t="shared" si="0"/>
        <v>0.27450980392156865</v>
      </c>
      <c r="E7" s="97">
        <v>7</v>
      </c>
      <c r="F7" s="34">
        <f t="shared" si="1"/>
        <v>0.0707070707070707</v>
      </c>
      <c r="G7" s="97">
        <v>2</v>
      </c>
      <c r="H7" s="34">
        <f t="shared" si="2"/>
        <v>0.13333333333333333</v>
      </c>
      <c r="I7" s="97">
        <v>11</v>
      </c>
      <c r="J7" s="34">
        <f t="shared" si="3"/>
        <v>0.14473684210526316</v>
      </c>
      <c r="K7" s="97"/>
      <c r="L7" s="34">
        <f t="shared" si="4"/>
        <v>0</v>
      </c>
      <c r="M7" s="64">
        <f aca="true" t="shared" si="6" ref="M7:M14">C7+E7+G7+I7+K7</f>
        <v>34</v>
      </c>
      <c r="N7" s="295">
        <f t="shared" si="5"/>
        <v>0.12318840579710146</v>
      </c>
    </row>
    <row r="8" spans="1:14" ht="15">
      <c r="A8" s="8">
        <v>3</v>
      </c>
      <c r="B8" s="118" t="s">
        <v>9</v>
      </c>
      <c r="C8" s="97">
        <v>7</v>
      </c>
      <c r="D8" s="34">
        <f t="shared" si="0"/>
        <v>0.13725490196078433</v>
      </c>
      <c r="E8" s="97">
        <v>4</v>
      </c>
      <c r="F8" s="34">
        <f t="shared" si="1"/>
        <v>0.04040404040404041</v>
      </c>
      <c r="G8" s="97">
        <v>2</v>
      </c>
      <c r="H8" s="34">
        <f t="shared" si="2"/>
        <v>0.13333333333333333</v>
      </c>
      <c r="I8" s="97">
        <v>2</v>
      </c>
      <c r="J8" s="34">
        <f t="shared" si="3"/>
        <v>0.02631578947368421</v>
      </c>
      <c r="K8" s="97">
        <v>6</v>
      </c>
      <c r="L8" s="34">
        <f t="shared" si="4"/>
        <v>0.17142857142857143</v>
      </c>
      <c r="M8" s="64">
        <f t="shared" si="6"/>
        <v>21</v>
      </c>
      <c r="N8" s="295">
        <f t="shared" si="5"/>
        <v>0.07608695652173914</v>
      </c>
    </row>
    <row r="9" spans="1:14" ht="15">
      <c r="A9" s="8">
        <v>4</v>
      </c>
      <c r="B9" s="63" t="s">
        <v>10</v>
      </c>
      <c r="C9" s="97">
        <v>3</v>
      </c>
      <c r="D9" s="34">
        <f t="shared" si="0"/>
        <v>0.058823529411764705</v>
      </c>
      <c r="E9" s="97">
        <v>17</v>
      </c>
      <c r="F9" s="34">
        <f t="shared" si="1"/>
        <v>0.1717171717171717</v>
      </c>
      <c r="G9" s="97">
        <v>2</v>
      </c>
      <c r="H9" s="34">
        <f t="shared" si="2"/>
        <v>0.13333333333333333</v>
      </c>
      <c r="I9" s="97">
        <v>4</v>
      </c>
      <c r="J9" s="34">
        <f t="shared" si="3"/>
        <v>0.05263157894736842</v>
      </c>
      <c r="K9" s="97">
        <v>4</v>
      </c>
      <c r="L9" s="34">
        <f t="shared" si="4"/>
        <v>0.11428571428571428</v>
      </c>
      <c r="M9" s="64">
        <f t="shared" si="6"/>
        <v>30</v>
      </c>
      <c r="N9" s="295">
        <f t="shared" si="5"/>
        <v>0.10869565217391304</v>
      </c>
    </row>
    <row r="10" spans="1:14" ht="15">
      <c r="A10" s="8">
        <v>5</v>
      </c>
      <c r="B10" s="117" t="s">
        <v>11</v>
      </c>
      <c r="C10" s="97">
        <v>10</v>
      </c>
      <c r="D10" s="34">
        <f t="shared" si="0"/>
        <v>0.19607843137254902</v>
      </c>
      <c r="E10" s="97">
        <v>31</v>
      </c>
      <c r="F10" s="34">
        <f t="shared" si="1"/>
        <v>0.31313131313131315</v>
      </c>
      <c r="G10" s="97">
        <v>5</v>
      </c>
      <c r="H10" s="34">
        <f t="shared" si="2"/>
        <v>0.3333333333333333</v>
      </c>
      <c r="I10" s="97">
        <v>22</v>
      </c>
      <c r="J10" s="34">
        <f t="shared" si="3"/>
        <v>0.2894736842105263</v>
      </c>
      <c r="K10" s="97">
        <v>11</v>
      </c>
      <c r="L10" s="34">
        <f t="shared" si="4"/>
        <v>0.3142857142857143</v>
      </c>
      <c r="M10" s="64">
        <f t="shared" si="6"/>
        <v>79</v>
      </c>
      <c r="N10" s="295">
        <f t="shared" si="5"/>
        <v>0.286231884057971</v>
      </c>
    </row>
    <row r="11" spans="1:14" ht="15">
      <c r="A11" s="8">
        <v>6</v>
      </c>
      <c r="B11" s="63" t="s">
        <v>12</v>
      </c>
      <c r="C11" s="97"/>
      <c r="D11" s="34">
        <f t="shared" si="0"/>
        <v>0</v>
      </c>
      <c r="E11" s="97"/>
      <c r="F11" s="34">
        <f t="shared" si="1"/>
        <v>0</v>
      </c>
      <c r="G11" s="97">
        <v>1</v>
      </c>
      <c r="H11" s="34">
        <f t="shared" si="2"/>
        <v>0.06666666666666667</v>
      </c>
      <c r="I11" s="97"/>
      <c r="J11" s="34">
        <f t="shared" si="3"/>
        <v>0</v>
      </c>
      <c r="K11" s="97"/>
      <c r="L11" s="34">
        <f t="shared" si="4"/>
        <v>0</v>
      </c>
      <c r="M11" s="64">
        <f t="shared" si="6"/>
        <v>1</v>
      </c>
      <c r="N11" s="295">
        <f t="shared" si="5"/>
        <v>0.0036231884057971015</v>
      </c>
    </row>
    <row r="12" spans="1:14" ht="15">
      <c r="A12" s="8">
        <v>7</v>
      </c>
      <c r="B12" s="117" t="s">
        <v>13</v>
      </c>
      <c r="C12" s="97">
        <v>6</v>
      </c>
      <c r="D12" s="34">
        <f t="shared" si="0"/>
        <v>0.11764705882352941</v>
      </c>
      <c r="E12" s="97">
        <v>6</v>
      </c>
      <c r="F12" s="34">
        <f t="shared" si="1"/>
        <v>0.06060606060606061</v>
      </c>
      <c r="G12" s="97"/>
      <c r="H12" s="34">
        <f t="shared" si="2"/>
        <v>0</v>
      </c>
      <c r="I12" s="97">
        <v>10</v>
      </c>
      <c r="J12" s="34">
        <f t="shared" si="3"/>
        <v>0.13157894736842105</v>
      </c>
      <c r="K12" s="97">
        <v>3</v>
      </c>
      <c r="L12" s="34">
        <f t="shared" si="4"/>
        <v>0.08571428571428572</v>
      </c>
      <c r="M12" s="64">
        <f t="shared" si="6"/>
        <v>25</v>
      </c>
      <c r="N12" s="295">
        <f t="shared" si="5"/>
        <v>0.09057971014492754</v>
      </c>
    </row>
    <row r="13" spans="1:14" ht="15">
      <c r="A13" s="8">
        <v>8</v>
      </c>
      <c r="B13" s="63" t="s">
        <v>14</v>
      </c>
      <c r="C13" s="97">
        <v>3</v>
      </c>
      <c r="D13" s="34">
        <f t="shared" si="0"/>
        <v>0.058823529411764705</v>
      </c>
      <c r="E13" s="97">
        <v>2</v>
      </c>
      <c r="F13" s="34">
        <f t="shared" si="1"/>
        <v>0.020202020202020204</v>
      </c>
      <c r="G13" s="97"/>
      <c r="H13" s="34">
        <f t="shared" si="2"/>
        <v>0</v>
      </c>
      <c r="I13" s="97">
        <v>4</v>
      </c>
      <c r="J13" s="34">
        <f t="shared" si="3"/>
        <v>0.05263157894736842</v>
      </c>
      <c r="K13" s="97">
        <v>1</v>
      </c>
      <c r="L13" s="34">
        <f t="shared" si="4"/>
        <v>0.02857142857142857</v>
      </c>
      <c r="M13" s="64">
        <f t="shared" si="6"/>
        <v>10</v>
      </c>
      <c r="N13" s="295">
        <f t="shared" si="5"/>
        <v>0.036231884057971016</v>
      </c>
    </row>
    <row r="14" spans="1:14" ht="15.75" thickBot="1">
      <c r="A14" s="8">
        <v>9</v>
      </c>
      <c r="B14" s="117" t="s">
        <v>15</v>
      </c>
      <c r="C14" s="97">
        <v>7</v>
      </c>
      <c r="D14" s="140">
        <f t="shared" si="0"/>
        <v>0.13725490196078433</v>
      </c>
      <c r="E14" s="97">
        <v>32</v>
      </c>
      <c r="F14" s="140">
        <f t="shared" si="1"/>
        <v>0.32323232323232326</v>
      </c>
      <c r="G14" s="97">
        <v>3</v>
      </c>
      <c r="H14" s="140">
        <f t="shared" si="2"/>
        <v>0.2</v>
      </c>
      <c r="I14" s="97">
        <v>23</v>
      </c>
      <c r="J14" s="140">
        <f t="shared" si="3"/>
        <v>0.3026315789473684</v>
      </c>
      <c r="K14" s="97">
        <v>10</v>
      </c>
      <c r="L14" s="140">
        <f t="shared" si="4"/>
        <v>0.2857142857142857</v>
      </c>
      <c r="M14" s="141">
        <f t="shared" si="6"/>
        <v>75</v>
      </c>
      <c r="N14" s="295">
        <f t="shared" si="5"/>
        <v>0.2717391304347826</v>
      </c>
    </row>
    <row r="15" spans="1:14" ht="15.75" thickBot="1">
      <c r="A15" s="13"/>
      <c r="B15" s="17" t="s">
        <v>16</v>
      </c>
      <c r="C15" s="298">
        <f>SUM(C6:C14)</f>
        <v>51</v>
      </c>
      <c r="D15" s="299">
        <f t="shared" si="0"/>
        <v>1</v>
      </c>
      <c r="E15" s="298">
        <f>SUM(E6:E14)</f>
        <v>99</v>
      </c>
      <c r="F15" s="299">
        <f t="shared" si="1"/>
        <v>1</v>
      </c>
      <c r="G15" s="298">
        <f>SUM(G6:G14)</f>
        <v>15</v>
      </c>
      <c r="H15" s="299">
        <f t="shared" si="2"/>
        <v>1</v>
      </c>
      <c r="I15" s="298">
        <f>SUM(I6:I14)</f>
        <v>76</v>
      </c>
      <c r="J15" s="299">
        <f t="shared" si="3"/>
        <v>1</v>
      </c>
      <c r="K15" s="298">
        <f>SUM(K6:K14)</f>
        <v>35</v>
      </c>
      <c r="L15" s="299">
        <f t="shared" si="4"/>
        <v>1</v>
      </c>
      <c r="M15" s="298">
        <f>SUM(M6:M14)</f>
        <v>276</v>
      </c>
      <c r="N15" s="176">
        <f t="shared" si="5"/>
        <v>1</v>
      </c>
    </row>
    <row r="16" spans="1:14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">
      <c r="A17" s="24" t="s">
        <v>70</v>
      </c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thickBot="1">
      <c r="A18" s="28" t="s">
        <v>123</v>
      </c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5.75" thickBot="1">
      <c r="A19" s="1"/>
      <c r="B19" s="18" t="s">
        <v>35</v>
      </c>
      <c r="C19" s="360" t="s">
        <v>67</v>
      </c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1"/>
    </row>
    <row r="20" spans="1:14" ht="15.75" thickBot="1">
      <c r="A20" s="41"/>
      <c r="B20" s="16"/>
      <c r="C20" s="361" t="s">
        <v>2</v>
      </c>
      <c r="D20" s="362"/>
      <c r="E20" s="361" t="s">
        <v>3</v>
      </c>
      <c r="F20" s="363"/>
      <c r="G20" s="361" t="s">
        <v>4</v>
      </c>
      <c r="H20" s="362"/>
      <c r="I20" s="361" t="s">
        <v>5</v>
      </c>
      <c r="J20" s="362"/>
      <c r="K20" s="361" t="s">
        <v>6</v>
      </c>
      <c r="L20" s="362"/>
      <c r="M20" s="361" t="s">
        <v>1</v>
      </c>
      <c r="N20" s="362"/>
    </row>
    <row r="21" spans="1:14" ht="15">
      <c r="A21" s="44"/>
      <c r="B21" s="45"/>
      <c r="C21" s="267" t="s">
        <v>49</v>
      </c>
      <c r="D21" s="267" t="s">
        <v>50</v>
      </c>
      <c r="E21" s="267" t="s">
        <v>49</v>
      </c>
      <c r="F21" s="267" t="s">
        <v>50</v>
      </c>
      <c r="G21" s="267" t="s">
        <v>49</v>
      </c>
      <c r="H21" s="267" t="s">
        <v>50</v>
      </c>
      <c r="I21" s="267" t="s">
        <v>49</v>
      </c>
      <c r="J21" s="267" t="s">
        <v>50</v>
      </c>
      <c r="K21" s="267" t="s">
        <v>49</v>
      </c>
      <c r="L21" s="267" t="s">
        <v>50</v>
      </c>
      <c r="M21" s="267" t="s">
        <v>49</v>
      </c>
      <c r="N21" s="139" t="s">
        <v>50</v>
      </c>
    </row>
    <row r="22" spans="1:14" ht="15">
      <c r="A22" s="8">
        <v>1</v>
      </c>
      <c r="B22" s="117" t="s">
        <v>7</v>
      </c>
      <c r="C22" s="97">
        <v>66</v>
      </c>
      <c r="D22" s="32">
        <f aca="true" t="shared" si="7" ref="D22:D31">C22/$C$31</f>
        <v>0.04644616467276566</v>
      </c>
      <c r="E22" s="97">
        <v>6</v>
      </c>
      <c r="F22" s="32">
        <f>E22/$E$31</f>
        <v>0.004905968928863451</v>
      </c>
      <c r="G22" s="97"/>
      <c r="H22" s="32">
        <f aca="true" t="shared" si="8" ref="H22:H31">G22/$G$31</f>
        <v>0</v>
      </c>
      <c r="I22" s="97">
        <v>13</v>
      </c>
      <c r="J22" s="32">
        <f aca="true" t="shared" si="9" ref="J22:J31">I22/$I$31</f>
        <v>0.009365994236311239</v>
      </c>
      <c r="K22" s="97">
        <v>4</v>
      </c>
      <c r="L22" s="32">
        <f aca="true" t="shared" si="10" ref="L22:L31">K22/$K$31</f>
        <v>0.007079646017699115</v>
      </c>
      <c r="M22" s="64">
        <f>SUM(C22+E22+G22+I22+K22)</f>
        <v>89</v>
      </c>
      <c r="N22" s="287">
        <f aca="true" t="shared" si="11" ref="N22:N31">M22/$M$31</f>
        <v>0.018595904722106142</v>
      </c>
    </row>
    <row r="23" spans="1:14" ht="15">
      <c r="A23" s="8">
        <v>2</v>
      </c>
      <c r="B23" s="62" t="s">
        <v>8</v>
      </c>
      <c r="C23" s="97">
        <v>522</v>
      </c>
      <c r="D23" s="34">
        <f t="shared" si="7"/>
        <v>0.3673469387755102</v>
      </c>
      <c r="E23" s="97">
        <v>260</v>
      </c>
      <c r="F23" s="34">
        <f aca="true" t="shared" si="12" ref="F23:F31">E23/$E$31</f>
        <v>0.21259198691741618</v>
      </c>
      <c r="G23" s="97">
        <v>54</v>
      </c>
      <c r="H23" s="34">
        <f t="shared" si="8"/>
        <v>0.2857142857142857</v>
      </c>
      <c r="I23" s="97">
        <v>417</v>
      </c>
      <c r="J23" s="34">
        <f t="shared" si="9"/>
        <v>0.3004322766570605</v>
      </c>
      <c r="K23" s="97">
        <v>124</v>
      </c>
      <c r="L23" s="34">
        <f t="shared" si="10"/>
        <v>0.21946902654867256</v>
      </c>
      <c r="M23" s="64">
        <f aca="true" t="shared" si="13" ref="M23:M30">SUM(C23+E23+G23+I23+K23)</f>
        <v>1377</v>
      </c>
      <c r="N23" s="295">
        <f t="shared" si="11"/>
        <v>0.2877141663184288</v>
      </c>
    </row>
    <row r="24" spans="1:14" ht="15">
      <c r="A24" s="8">
        <v>3</v>
      </c>
      <c r="B24" s="118" t="s">
        <v>9</v>
      </c>
      <c r="C24" s="97">
        <v>152</v>
      </c>
      <c r="D24" s="34">
        <f t="shared" si="7"/>
        <v>0.10696692470091484</v>
      </c>
      <c r="E24" s="97">
        <v>116</v>
      </c>
      <c r="F24" s="34">
        <f t="shared" si="12"/>
        <v>0.09484873262469337</v>
      </c>
      <c r="G24" s="97">
        <v>14</v>
      </c>
      <c r="H24" s="34">
        <f t="shared" si="8"/>
        <v>0.07407407407407407</v>
      </c>
      <c r="I24" s="97">
        <v>117</v>
      </c>
      <c r="J24" s="34">
        <f t="shared" si="9"/>
        <v>0.08429394812680115</v>
      </c>
      <c r="K24" s="97">
        <v>50</v>
      </c>
      <c r="L24" s="34">
        <f t="shared" si="10"/>
        <v>0.08849557522123894</v>
      </c>
      <c r="M24" s="64">
        <f t="shared" si="13"/>
        <v>449</v>
      </c>
      <c r="N24" s="295">
        <f t="shared" si="11"/>
        <v>0.09381529460927705</v>
      </c>
    </row>
    <row r="25" spans="1:14" ht="15">
      <c r="A25" s="8">
        <v>4</v>
      </c>
      <c r="B25" s="63" t="s">
        <v>10</v>
      </c>
      <c r="C25" s="97">
        <v>149</v>
      </c>
      <c r="D25" s="34">
        <f t="shared" si="7"/>
        <v>0.10485573539760731</v>
      </c>
      <c r="E25" s="97">
        <v>161</v>
      </c>
      <c r="F25" s="34">
        <f t="shared" si="12"/>
        <v>0.13164349959116925</v>
      </c>
      <c r="G25" s="97">
        <v>27</v>
      </c>
      <c r="H25" s="34">
        <f t="shared" si="8"/>
        <v>0.14285714285714285</v>
      </c>
      <c r="I25" s="97">
        <v>166</v>
      </c>
      <c r="J25" s="34">
        <f t="shared" si="9"/>
        <v>0.11959654178674352</v>
      </c>
      <c r="K25" s="97">
        <v>94</v>
      </c>
      <c r="L25" s="34">
        <f t="shared" si="10"/>
        <v>0.1663716814159292</v>
      </c>
      <c r="M25" s="64">
        <f t="shared" si="13"/>
        <v>597</v>
      </c>
      <c r="N25" s="295">
        <f t="shared" si="11"/>
        <v>0.12473882156289177</v>
      </c>
    </row>
    <row r="26" spans="1:14" ht="15">
      <c r="A26" s="8">
        <v>5</v>
      </c>
      <c r="B26" s="117" t="s">
        <v>11</v>
      </c>
      <c r="C26" s="97">
        <v>137</v>
      </c>
      <c r="D26" s="34">
        <f t="shared" si="7"/>
        <v>0.0964109781843772</v>
      </c>
      <c r="E26" s="97">
        <v>216</v>
      </c>
      <c r="F26" s="34">
        <f t="shared" si="12"/>
        <v>0.17661488143908421</v>
      </c>
      <c r="G26" s="97">
        <v>28</v>
      </c>
      <c r="H26" s="34">
        <f t="shared" si="8"/>
        <v>0.14814814814814814</v>
      </c>
      <c r="I26" s="97">
        <v>225</v>
      </c>
      <c r="J26" s="34">
        <f t="shared" si="9"/>
        <v>0.16210374639769454</v>
      </c>
      <c r="K26" s="97">
        <v>95</v>
      </c>
      <c r="L26" s="34">
        <f t="shared" si="10"/>
        <v>0.168141592920354</v>
      </c>
      <c r="M26" s="64">
        <f t="shared" si="13"/>
        <v>701</v>
      </c>
      <c r="N26" s="295">
        <f t="shared" si="11"/>
        <v>0.1464688675302967</v>
      </c>
    </row>
    <row r="27" spans="1:14" ht="15">
      <c r="A27" s="8">
        <v>6</v>
      </c>
      <c r="B27" s="63" t="s">
        <v>12</v>
      </c>
      <c r="C27" s="97">
        <v>4</v>
      </c>
      <c r="D27" s="34">
        <f t="shared" si="7"/>
        <v>0.0028149190710767065</v>
      </c>
      <c r="E27" s="97">
        <v>3</v>
      </c>
      <c r="F27" s="34">
        <f t="shared" si="12"/>
        <v>0.0024529844644317253</v>
      </c>
      <c r="G27" s="97">
        <v>5</v>
      </c>
      <c r="H27" s="34">
        <f t="shared" si="8"/>
        <v>0.026455026455026454</v>
      </c>
      <c r="I27" s="97">
        <v>5</v>
      </c>
      <c r="J27" s="34">
        <f t="shared" si="9"/>
        <v>0.0036023054755043226</v>
      </c>
      <c r="K27" s="97">
        <v>6</v>
      </c>
      <c r="L27" s="34">
        <f t="shared" si="10"/>
        <v>0.010619469026548672</v>
      </c>
      <c r="M27" s="64">
        <f t="shared" si="13"/>
        <v>23</v>
      </c>
      <c r="N27" s="295">
        <f t="shared" si="11"/>
        <v>0.004805683242791475</v>
      </c>
    </row>
    <row r="28" spans="1:14" ht="15">
      <c r="A28" s="8">
        <v>7</v>
      </c>
      <c r="B28" s="117" t="s">
        <v>13</v>
      </c>
      <c r="C28" s="97">
        <v>159</v>
      </c>
      <c r="D28" s="34">
        <f t="shared" si="7"/>
        <v>0.11189303307529909</v>
      </c>
      <c r="E28" s="97">
        <v>184</v>
      </c>
      <c r="F28" s="34">
        <f t="shared" si="12"/>
        <v>0.15044971381847916</v>
      </c>
      <c r="G28" s="97">
        <v>28</v>
      </c>
      <c r="H28" s="34">
        <f t="shared" si="8"/>
        <v>0.14814814814814814</v>
      </c>
      <c r="I28" s="97">
        <v>160</v>
      </c>
      <c r="J28" s="34">
        <f t="shared" si="9"/>
        <v>0.11527377521613832</v>
      </c>
      <c r="K28" s="97">
        <v>56</v>
      </c>
      <c r="L28" s="34">
        <f t="shared" si="10"/>
        <v>0.09911504424778761</v>
      </c>
      <c r="M28" s="64">
        <f t="shared" si="13"/>
        <v>587</v>
      </c>
      <c r="N28" s="295">
        <f t="shared" si="11"/>
        <v>0.12264939406602592</v>
      </c>
    </row>
    <row r="29" spans="1:14" ht="15">
      <c r="A29" s="8">
        <v>8</v>
      </c>
      <c r="B29" s="63" t="s">
        <v>14</v>
      </c>
      <c r="C29" s="97">
        <v>26</v>
      </c>
      <c r="D29" s="34">
        <f t="shared" si="7"/>
        <v>0.018296973961998593</v>
      </c>
      <c r="E29" s="97">
        <v>25</v>
      </c>
      <c r="F29" s="34">
        <f t="shared" si="12"/>
        <v>0.02044153720359771</v>
      </c>
      <c r="G29" s="97">
        <v>1</v>
      </c>
      <c r="H29" s="34">
        <f t="shared" si="8"/>
        <v>0.005291005291005291</v>
      </c>
      <c r="I29" s="97">
        <v>32</v>
      </c>
      <c r="J29" s="34">
        <f t="shared" si="9"/>
        <v>0.023054755043227664</v>
      </c>
      <c r="K29" s="97">
        <v>5</v>
      </c>
      <c r="L29" s="34">
        <f t="shared" si="10"/>
        <v>0.008849557522123894</v>
      </c>
      <c r="M29" s="64">
        <f t="shared" si="13"/>
        <v>89</v>
      </c>
      <c r="N29" s="295">
        <f t="shared" si="11"/>
        <v>0.018595904722106142</v>
      </c>
    </row>
    <row r="30" spans="1:14" ht="15.75" thickBot="1">
      <c r="A30" s="8">
        <v>9</v>
      </c>
      <c r="B30" s="117" t="s">
        <v>15</v>
      </c>
      <c r="C30" s="97">
        <v>206</v>
      </c>
      <c r="D30" s="140">
        <f t="shared" si="7"/>
        <v>0.14496833216045038</v>
      </c>
      <c r="E30" s="97">
        <v>252</v>
      </c>
      <c r="F30" s="140">
        <f>E30/$E$31</f>
        <v>0.20605069501226492</v>
      </c>
      <c r="G30" s="97">
        <v>32</v>
      </c>
      <c r="H30" s="140">
        <f t="shared" si="8"/>
        <v>0.1693121693121693</v>
      </c>
      <c r="I30" s="97">
        <v>253</v>
      </c>
      <c r="J30" s="140">
        <f t="shared" si="9"/>
        <v>0.18227665706051874</v>
      </c>
      <c r="K30" s="97">
        <v>131</v>
      </c>
      <c r="L30" s="140">
        <f t="shared" si="10"/>
        <v>0.23185840707964603</v>
      </c>
      <c r="M30" s="64">
        <f t="shared" si="13"/>
        <v>874</v>
      </c>
      <c r="N30" s="296">
        <f t="shared" si="11"/>
        <v>0.18261596322607607</v>
      </c>
    </row>
    <row r="31" spans="1:14" ht="15.75" thickBot="1">
      <c r="A31" s="13"/>
      <c r="B31" s="171" t="s">
        <v>16</v>
      </c>
      <c r="C31" s="172">
        <f>SUM(C22:C30)</f>
        <v>1421</v>
      </c>
      <c r="D31" s="173">
        <f t="shared" si="7"/>
        <v>1</v>
      </c>
      <c r="E31" s="174">
        <f>SUM(E22:E30)</f>
        <v>1223</v>
      </c>
      <c r="F31" s="175">
        <f t="shared" si="12"/>
        <v>1</v>
      </c>
      <c r="G31" s="172">
        <f>SUM(G22:G30)</f>
        <v>189</v>
      </c>
      <c r="H31" s="173">
        <f t="shared" si="8"/>
        <v>1</v>
      </c>
      <c r="I31" s="172">
        <f>SUM(I22:I30)</f>
        <v>1388</v>
      </c>
      <c r="J31" s="173">
        <f t="shared" si="9"/>
        <v>1</v>
      </c>
      <c r="K31" s="172">
        <f>SUM(K22:K30)</f>
        <v>565</v>
      </c>
      <c r="L31" s="173">
        <f t="shared" si="10"/>
        <v>1</v>
      </c>
      <c r="M31" s="172">
        <f>SUM(M22:M30)</f>
        <v>4786</v>
      </c>
      <c r="N31" s="176">
        <f t="shared" si="11"/>
        <v>1</v>
      </c>
    </row>
    <row r="32" spans="1:14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5">
      <c r="A34" s="24" t="s">
        <v>79</v>
      </c>
      <c r="B34" s="36"/>
      <c r="C34" s="36"/>
      <c r="D34" s="36"/>
      <c r="E34" s="36"/>
      <c r="F34" s="36"/>
      <c r="G34" s="36"/>
      <c r="H34" s="36"/>
      <c r="I34" s="36"/>
      <c r="J34" s="29"/>
      <c r="K34" s="29"/>
      <c r="L34" s="29"/>
      <c r="M34" s="29"/>
      <c r="N34" s="29"/>
    </row>
    <row r="35" spans="1:14" ht="15.75" thickBot="1">
      <c r="A35" s="36" t="s">
        <v>124</v>
      </c>
      <c r="B35" s="36"/>
      <c r="C35" s="36"/>
      <c r="D35" s="36"/>
      <c r="E35" s="36"/>
      <c r="F35" s="36"/>
      <c r="G35" s="36"/>
      <c r="H35" s="36"/>
      <c r="I35" s="36"/>
      <c r="J35" s="29"/>
      <c r="K35" s="29"/>
      <c r="L35" s="29"/>
      <c r="M35" s="29"/>
      <c r="N35" s="29"/>
    </row>
    <row r="36" spans="1:14" ht="15" customHeight="1">
      <c r="A36" s="1"/>
      <c r="B36" s="18" t="s">
        <v>35</v>
      </c>
      <c r="C36" s="364" t="s">
        <v>68</v>
      </c>
      <c r="D36" s="365"/>
      <c r="E36" s="365"/>
      <c r="F36" s="365"/>
      <c r="G36" s="365"/>
      <c r="H36" s="366"/>
      <c r="I36" s="29"/>
      <c r="J36" s="29"/>
      <c r="K36" s="29"/>
      <c r="L36" s="29"/>
      <c r="M36" s="29"/>
      <c r="N36" s="29"/>
    </row>
    <row r="37" spans="1:14" ht="29.25" customHeight="1" thickBot="1">
      <c r="A37" s="41"/>
      <c r="B37" s="2"/>
      <c r="C37" s="367"/>
      <c r="D37" s="368"/>
      <c r="E37" s="368"/>
      <c r="F37" s="368"/>
      <c r="G37" s="368"/>
      <c r="H37" s="369"/>
      <c r="I37" s="29"/>
      <c r="J37" s="29"/>
      <c r="K37" s="29"/>
      <c r="L37" s="29"/>
      <c r="M37" s="29"/>
      <c r="N37" s="29"/>
    </row>
    <row r="38" spans="1:14" ht="15.75" thickBot="1">
      <c r="A38" s="41"/>
      <c r="B38" s="41"/>
      <c r="C38" s="3" t="s">
        <v>2</v>
      </c>
      <c r="D38" s="4" t="s">
        <v>3</v>
      </c>
      <c r="E38" s="4" t="s">
        <v>80</v>
      </c>
      <c r="F38" s="5" t="s">
        <v>5</v>
      </c>
      <c r="G38" s="6" t="s">
        <v>6</v>
      </c>
      <c r="H38" s="7" t="s">
        <v>1</v>
      </c>
      <c r="I38" s="29"/>
      <c r="J38" s="29"/>
      <c r="K38" s="29"/>
      <c r="L38" s="29"/>
      <c r="M38" s="29"/>
      <c r="N38" s="29"/>
    </row>
    <row r="39" spans="1:14" ht="15">
      <c r="A39" s="8">
        <v>1</v>
      </c>
      <c r="B39" s="9" t="s">
        <v>7</v>
      </c>
      <c r="C39" s="46">
        <f>C6/C22</f>
        <v>0.015151515151515152</v>
      </c>
      <c r="D39" s="46">
        <f>D6/D22</f>
        <v>0.42216280451574567</v>
      </c>
      <c r="E39" s="46">
        <f>E6/E22</f>
        <v>0</v>
      </c>
      <c r="F39" s="46">
        <f>F6/F22</f>
        <v>0</v>
      </c>
      <c r="G39" s="20">
        <f aca="true" t="shared" si="14" ref="G39:G48">K6/K22</f>
        <v>0</v>
      </c>
      <c r="H39" s="47">
        <f aca="true" t="shared" si="15" ref="H39:H48">M6/M22</f>
        <v>0.011235955056179775</v>
      </c>
      <c r="I39" s="29"/>
      <c r="J39" s="29"/>
      <c r="K39" s="29"/>
      <c r="L39" s="29"/>
      <c r="M39" s="29"/>
      <c r="N39" s="29"/>
    </row>
    <row r="40" spans="1:14" ht="15">
      <c r="A40" s="8">
        <v>2</v>
      </c>
      <c r="B40" s="10" t="s">
        <v>8</v>
      </c>
      <c r="C40" s="48">
        <f aca="true" t="shared" si="16" ref="C40:C48">C7/C23</f>
        <v>0.02681992337164751</v>
      </c>
      <c r="D40" s="34">
        <f aca="true" t="shared" si="17" ref="D40:D48">E7/E23</f>
        <v>0.026923076923076925</v>
      </c>
      <c r="E40" s="34">
        <f aca="true" t="shared" si="18" ref="E40:E48">G7/G23</f>
        <v>0.037037037037037035</v>
      </c>
      <c r="F40" s="34">
        <f aca="true" t="shared" si="19" ref="F40:F48">I7/I23</f>
        <v>0.026378896882494004</v>
      </c>
      <c r="G40" s="20">
        <f t="shared" si="14"/>
        <v>0</v>
      </c>
      <c r="H40" s="49">
        <f t="shared" si="15"/>
        <v>0.024691358024691357</v>
      </c>
      <c r="I40" s="29"/>
      <c r="J40" s="29"/>
      <c r="K40" s="29"/>
      <c r="L40" s="29"/>
      <c r="M40" s="29"/>
      <c r="N40" s="29"/>
    </row>
    <row r="41" spans="1:14" ht="15">
      <c r="A41" s="8">
        <v>3</v>
      </c>
      <c r="B41" s="11" t="s">
        <v>9</v>
      </c>
      <c r="C41" s="48">
        <f t="shared" si="16"/>
        <v>0.046052631578947366</v>
      </c>
      <c r="D41" s="34">
        <f t="shared" si="17"/>
        <v>0.034482758620689655</v>
      </c>
      <c r="E41" s="34">
        <f t="shared" si="18"/>
        <v>0.14285714285714285</v>
      </c>
      <c r="F41" s="34">
        <f t="shared" si="19"/>
        <v>0.017094017094017096</v>
      </c>
      <c r="G41" s="20">
        <f t="shared" si="14"/>
        <v>0.12</v>
      </c>
      <c r="H41" s="49">
        <f t="shared" si="15"/>
        <v>0.0467706013363029</v>
      </c>
      <c r="I41" s="29"/>
      <c r="J41" s="29"/>
      <c r="K41" s="29"/>
      <c r="L41" s="29"/>
      <c r="M41" s="29"/>
      <c r="N41" s="29"/>
    </row>
    <row r="42" spans="1:14" ht="15">
      <c r="A42" s="8">
        <v>4</v>
      </c>
      <c r="B42" s="12" t="s">
        <v>10</v>
      </c>
      <c r="C42" s="48">
        <f t="shared" si="16"/>
        <v>0.020134228187919462</v>
      </c>
      <c r="D42" s="34">
        <f t="shared" si="17"/>
        <v>0.10559006211180125</v>
      </c>
      <c r="E42" s="34">
        <f t="shared" si="18"/>
        <v>0.07407407407407407</v>
      </c>
      <c r="F42" s="34">
        <f t="shared" si="19"/>
        <v>0.024096385542168676</v>
      </c>
      <c r="G42" s="20">
        <f t="shared" si="14"/>
        <v>0.0425531914893617</v>
      </c>
      <c r="H42" s="49">
        <f t="shared" si="15"/>
        <v>0.05025125628140704</v>
      </c>
      <c r="I42" s="29"/>
      <c r="J42" s="29"/>
      <c r="K42" s="29"/>
      <c r="L42" s="29"/>
      <c r="M42" s="29"/>
      <c r="N42" s="29"/>
    </row>
    <row r="43" spans="1:14" ht="15">
      <c r="A43" s="8">
        <v>5</v>
      </c>
      <c r="B43" s="9" t="s">
        <v>11</v>
      </c>
      <c r="C43" s="48">
        <f t="shared" si="16"/>
        <v>0.072992700729927</v>
      </c>
      <c r="D43" s="34">
        <f t="shared" si="17"/>
        <v>0.14351851851851852</v>
      </c>
      <c r="E43" s="34">
        <f t="shared" si="18"/>
        <v>0.17857142857142858</v>
      </c>
      <c r="F43" s="34">
        <f t="shared" si="19"/>
        <v>0.09777777777777778</v>
      </c>
      <c r="G43" s="20">
        <f t="shared" si="14"/>
        <v>0.11578947368421053</v>
      </c>
      <c r="H43" s="49">
        <f t="shared" si="15"/>
        <v>0.11269614835948645</v>
      </c>
      <c r="I43" s="29"/>
      <c r="J43" s="29"/>
      <c r="K43" s="29"/>
      <c r="L43" s="29"/>
      <c r="M43" s="29"/>
      <c r="N43" s="29"/>
    </row>
    <row r="44" spans="1:14" ht="15">
      <c r="A44" s="8">
        <v>6</v>
      </c>
      <c r="B44" s="12" t="s">
        <v>12</v>
      </c>
      <c r="C44" s="48">
        <f t="shared" si="16"/>
        <v>0</v>
      </c>
      <c r="D44" s="34">
        <f t="shared" si="17"/>
        <v>0</v>
      </c>
      <c r="E44" s="34">
        <f t="shared" si="18"/>
        <v>0.2</v>
      </c>
      <c r="F44" s="34">
        <f t="shared" si="19"/>
        <v>0</v>
      </c>
      <c r="G44" s="20">
        <f t="shared" si="14"/>
        <v>0</v>
      </c>
      <c r="H44" s="49">
        <f t="shared" si="15"/>
        <v>0.043478260869565216</v>
      </c>
      <c r="I44" s="29"/>
      <c r="J44" s="29"/>
      <c r="K44" s="29"/>
      <c r="L44" s="29"/>
      <c r="M44" s="29"/>
      <c r="N44" s="29"/>
    </row>
    <row r="45" spans="1:14" ht="15">
      <c r="A45" s="8">
        <v>7</v>
      </c>
      <c r="B45" s="122" t="s">
        <v>13</v>
      </c>
      <c r="C45" s="119">
        <f t="shared" si="16"/>
        <v>0.03773584905660377</v>
      </c>
      <c r="D45" s="52">
        <f t="shared" si="17"/>
        <v>0.03260869565217391</v>
      </c>
      <c r="E45" s="52">
        <f t="shared" si="18"/>
        <v>0</v>
      </c>
      <c r="F45" s="52">
        <f t="shared" si="19"/>
        <v>0.0625</v>
      </c>
      <c r="G45" s="120">
        <f t="shared" si="14"/>
        <v>0.05357142857142857</v>
      </c>
      <c r="H45" s="121">
        <f t="shared" si="15"/>
        <v>0.04258943781942078</v>
      </c>
      <c r="I45" s="29"/>
      <c r="J45" s="29"/>
      <c r="K45" s="29"/>
      <c r="L45" s="29"/>
      <c r="M45" s="29"/>
      <c r="N45" s="29"/>
    </row>
    <row r="46" spans="1:14" ht="15">
      <c r="A46" s="8">
        <v>8</v>
      </c>
      <c r="B46" s="123" t="s">
        <v>14</v>
      </c>
      <c r="C46" s="119">
        <f t="shared" si="16"/>
        <v>0.11538461538461539</v>
      </c>
      <c r="D46" s="52">
        <f t="shared" si="17"/>
        <v>0.08</v>
      </c>
      <c r="E46" s="52">
        <f t="shared" si="18"/>
        <v>0</v>
      </c>
      <c r="F46" s="52">
        <f t="shared" si="19"/>
        <v>0.125</v>
      </c>
      <c r="G46" s="120">
        <f t="shared" si="14"/>
        <v>0.2</v>
      </c>
      <c r="H46" s="121">
        <f t="shared" si="15"/>
        <v>0.11235955056179775</v>
      </c>
      <c r="I46" s="29"/>
      <c r="J46" s="29"/>
      <c r="K46" s="29"/>
      <c r="L46" s="29"/>
      <c r="M46" s="29"/>
      <c r="N46" s="29"/>
    </row>
    <row r="47" spans="1:14" ht="15.75" thickBot="1">
      <c r="A47" s="8">
        <v>9</v>
      </c>
      <c r="B47" s="122" t="s">
        <v>15</v>
      </c>
      <c r="C47" s="119">
        <f t="shared" si="16"/>
        <v>0.03398058252427184</v>
      </c>
      <c r="D47" s="52">
        <f t="shared" si="17"/>
        <v>0.12698412698412698</v>
      </c>
      <c r="E47" s="52">
        <f t="shared" si="18"/>
        <v>0.09375</v>
      </c>
      <c r="F47" s="52">
        <f t="shared" si="19"/>
        <v>0.09090909090909091</v>
      </c>
      <c r="G47" s="120">
        <f t="shared" si="14"/>
        <v>0.07633587786259542</v>
      </c>
      <c r="H47" s="121">
        <f t="shared" si="15"/>
        <v>0.08581235697940504</v>
      </c>
      <c r="I47" s="29"/>
      <c r="J47" s="29"/>
      <c r="K47" s="29"/>
      <c r="L47" s="29"/>
      <c r="M47" s="29"/>
      <c r="N47" s="29"/>
    </row>
    <row r="48" spans="1:14" ht="15.75" thickBot="1">
      <c r="A48" s="13"/>
      <c r="B48" s="14" t="s">
        <v>16</v>
      </c>
      <c r="C48" s="21">
        <f t="shared" si="16"/>
        <v>0.03589021815622801</v>
      </c>
      <c r="D48" s="15">
        <f t="shared" si="17"/>
        <v>0.08094848732624693</v>
      </c>
      <c r="E48" s="15">
        <f t="shared" si="18"/>
        <v>0.07936507936507936</v>
      </c>
      <c r="F48" s="22">
        <f t="shared" si="19"/>
        <v>0.05475504322766571</v>
      </c>
      <c r="G48" s="19">
        <f t="shared" si="14"/>
        <v>0.061946902654867256</v>
      </c>
      <c r="H48" s="23">
        <f t="shared" si="15"/>
        <v>0.057668198913497705</v>
      </c>
      <c r="I48" s="29"/>
      <c r="J48" s="29"/>
      <c r="K48" s="29"/>
      <c r="L48" s="29"/>
      <c r="M48" s="29"/>
      <c r="N48" s="29"/>
    </row>
  </sheetData>
  <sheetProtection/>
  <mergeCells count="15">
    <mergeCell ref="C36:H37"/>
    <mergeCell ref="C19:N19"/>
    <mergeCell ref="C20:D20"/>
    <mergeCell ref="E20:F20"/>
    <mergeCell ref="G20:H20"/>
    <mergeCell ref="I20:J20"/>
    <mergeCell ref="K20:L20"/>
    <mergeCell ref="M20:N20"/>
    <mergeCell ref="C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600" verticalDpi="600" orientation="landscape" paperSize="9" scale="88" r:id="rId1"/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I31" sqref="I31"/>
    </sheetView>
  </sheetViews>
  <sheetFormatPr defaultColWidth="9.140625" defaultRowHeight="15"/>
  <cols>
    <col min="1" max="1" width="1.421875" style="0" customWidth="1"/>
    <col min="2" max="2" width="23.140625" style="0" bestFit="1" customWidth="1"/>
    <col min="3" max="6" width="8.57421875" style="0" customWidth="1"/>
    <col min="7" max="7" width="7.421875" style="0" customWidth="1"/>
    <col min="8" max="8" width="7.28125" style="0" customWidth="1"/>
    <col min="9" max="10" width="6.7109375" style="0" customWidth="1"/>
    <col min="11" max="11" width="7.140625" style="0" customWidth="1"/>
    <col min="12" max="12" width="6.8515625" style="0" customWidth="1"/>
    <col min="13" max="13" width="8.7109375" style="0" customWidth="1"/>
    <col min="14" max="14" width="6.7109375" style="0" customWidth="1"/>
    <col min="15" max="15" width="7.00390625" style="0" customWidth="1"/>
    <col min="16" max="16" width="9.421875" style="0" customWidth="1"/>
    <col min="17" max="17" width="7.00390625" style="0" customWidth="1"/>
    <col min="18" max="18" width="9.421875" style="0" customWidth="1"/>
  </cols>
  <sheetData>
    <row r="1" spans="1:14" ht="15">
      <c r="A1" s="54" t="s">
        <v>71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 thickBot="1">
      <c r="A2" s="56" t="s">
        <v>125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8" ht="15.75" thickBot="1">
      <c r="A3" s="214"/>
      <c r="B3" s="7" t="s">
        <v>25</v>
      </c>
      <c r="C3" s="124" t="s">
        <v>0</v>
      </c>
      <c r="D3" s="125"/>
      <c r="E3" s="125"/>
      <c r="F3" s="125"/>
      <c r="G3" s="125"/>
      <c r="H3" s="125"/>
      <c r="I3" s="125"/>
      <c r="J3" s="125"/>
      <c r="K3" s="125"/>
      <c r="L3" s="125"/>
      <c r="M3" s="370"/>
      <c r="N3" s="370"/>
      <c r="O3" s="370"/>
      <c r="P3" s="370"/>
      <c r="Q3" s="233"/>
      <c r="R3" s="234"/>
    </row>
    <row r="4" spans="1:18" ht="15.75" thickBot="1">
      <c r="A4" s="215"/>
      <c r="B4" s="2"/>
      <c r="C4" s="379" t="s">
        <v>39</v>
      </c>
      <c r="D4" s="380"/>
      <c r="E4" s="371" t="s">
        <v>37</v>
      </c>
      <c r="F4" s="372"/>
      <c r="G4" s="371" t="s">
        <v>36</v>
      </c>
      <c r="H4" s="372"/>
      <c r="I4" s="371" t="s">
        <v>38</v>
      </c>
      <c r="J4" s="372"/>
      <c r="K4" s="371" t="s">
        <v>40</v>
      </c>
      <c r="L4" s="335"/>
      <c r="M4" s="373" t="s">
        <v>111</v>
      </c>
      <c r="N4" s="374"/>
      <c r="O4" s="373" t="s">
        <v>110</v>
      </c>
      <c r="P4" s="374"/>
      <c r="Q4" s="373" t="s">
        <v>128</v>
      </c>
      <c r="R4" s="374"/>
    </row>
    <row r="5" spans="1:18" ht="15">
      <c r="A5" s="215"/>
      <c r="B5" s="45"/>
      <c r="C5" s="184" t="s">
        <v>51</v>
      </c>
      <c r="D5" s="184" t="s">
        <v>50</v>
      </c>
      <c r="E5" s="184" t="s">
        <v>51</v>
      </c>
      <c r="F5" s="184" t="s">
        <v>50</v>
      </c>
      <c r="G5" s="184" t="s">
        <v>51</v>
      </c>
      <c r="H5" s="184" t="s">
        <v>50</v>
      </c>
      <c r="I5" s="184" t="s">
        <v>51</v>
      </c>
      <c r="J5" s="184" t="s">
        <v>50</v>
      </c>
      <c r="K5" s="184" t="s">
        <v>51</v>
      </c>
      <c r="L5" s="184" t="s">
        <v>50</v>
      </c>
      <c r="M5" s="218" t="s">
        <v>51</v>
      </c>
      <c r="N5" s="184" t="s">
        <v>50</v>
      </c>
      <c r="O5" s="218" t="s">
        <v>51</v>
      </c>
      <c r="P5" s="218" t="s">
        <v>50</v>
      </c>
      <c r="Q5" s="218" t="s">
        <v>51</v>
      </c>
      <c r="R5" s="218" t="s">
        <v>50</v>
      </c>
    </row>
    <row r="6" spans="1:18" ht="15">
      <c r="A6" s="182"/>
      <c r="B6" s="229" t="s">
        <v>18</v>
      </c>
      <c r="C6" s="97">
        <v>291</v>
      </c>
      <c r="D6" s="32">
        <f>C6/$C$13</f>
        <v>0.8818181818181818</v>
      </c>
      <c r="E6" s="97">
        <v>217</v>
      </c>
      <c r="F6" s="32">
        <f aca="true" t="shared" si="0" ref="F6:F12">E6/$E$13</f>
        <v>0.8157894736842105</v>
      </c>
      <c r="G6" s="97">
        <v>43</v>
      </c>
      <c r="H6" s="32">
        <f>G6/$G$13</f>
        <v>0.86</v>
      </c>
      <c r="I6" s="97">
        <v>288</v>
      </c>
      <c r="J6" s="32">
        <f aca="true" t="shared" si="1" ref="J6:J12">I6/$I$13</f>
        <v>0.8727272727272727</v>
      </c>
      <c r="K6" s="97">
        <v>97</v>
      </c>
      <c r="L6" s="32">
        <f>K6/$K$13</f>
        <v>0.8151260504201681</v>
      </c>
      <c r="M6" s="232">
        <v>663</v>
      </c>
      <c r="N6" s="300">
        <f aca="true" t="shared" si="2" ref="N6:N12">M6/$M$13</f>
        <v>0.8297872340425532</v>
      </c>
      <c r="O6" s="232">
        <v>607</v>
      </c>
      <c r="P6" s="195">
        <f aca="true" t="shared" si="3" ref="P6:P12">O6/$O$13</f>
        <v>0.8683834048640916</v>
      </c>
      <c r="Q6" s="231">
        <f>SUM(C6+E6+G6+I6+K6)</f>
        <v>936</v>
      </c>
      <c r="R6" s="183">
        <f>Q6/$Q$13</f>
        <v>0.8547945205479452</v>
      </c>
    </row>
    <row r="7" spans="1:18" ht="15">
      <c r="A7" s="182"/>
      <c r="B7" s="230" t="s">
        <v>19</v>
      </c>
      <c r="C7" s="97">
        <v>18</v>
      </c>
      <c r="D7" s="34">
        <f>C7/$C$13</f>
        <v>0.05454545454545454</v>
      </c>
      <c r="E7" s="97">
        <v>29</v>
      </c>
      <c r="F7" s="34">
        <f t="shared" si="0"/>
        <v>0.10902255639097744</v>
      </c>
      <c r="G7" s="97">
        <v>5</v>
      </c>
      <c r="H7" s="34">
        <f>G7/$G$13</f>
        <v>0.1</v>
      </c>
      <c r="I7" s="97">
        <v>26</v>
      </c>
      <c r="J7" s="34">
        <f t="shared" si="1"/>
        <v>0.07878787878787878</v>
      </c>
      <c r="K7" s="97">
        <v>7</v>
      </c>
      <c r="L7" s="34">
        <f>K7/$K$13</f>
        <v>0.058823529411764705</v>
      </c>
      <c r="M7" s="232">
        <v>89</v>
      </c>
      <c r="N7" s="300">
        <f t="shared" si="2"/>
        <v>0.1113892365456821</v>
      </c>
      <c r="O7" s="232">
        <v>49</v>
      </c>
      <c r="P7" s="195">
        <f t="shared" si="3"/>
        <v>0.07010014306151645</v>
      </c>
      <c r="Q7" s="231">
        <f aca="true" t="shared" si="4" ref="Q7:Q13">SUM(C7+E7+G7+I7+K7)</f>
        <v>85</v>
      </c>
      <c r="R7" s="183">
        <f aca="true" t="shared" si="5" ref="R7:R13">Q7/$Q$13</f>
        <v>0.0776255707762557</v>
      </c>
    </row>
    <row r="8" spans="1:18" ht="26.25">
      <c r="A8" s="182"/>
      <c r="B8" s="230" t="s">
        <v>20</v>
      </c>
      <c r="C8" s="97">
        <v>7</v>
      </c>
      <c r="D8" s="34">
        <f>C8/$C$13</f>
        <v>0.021212121212121213</v>
      </c>
      <c r="E8" s="97">
        <v>6</v>
      </c>
      <c r="F8" s="34">
        <f t="shared" si="0"/>
        <v>0.022556390977443608</v>
      </c>
      <c r="G8" s="97"/>
      <c r="H8" s="34">
        <f>G8/$G$13</f>
        <v>0</v>
      </c>
      <c r="I8" s="97">
        <v>1</v>
      </c>
      <c r="J8" s="34">
        <f t="shared" si="1"/>
        <v>0.0030303030303030303</v>
      </c>
      <c r="K8" s="97">
        <v>5</v>
      </c>
      <c r="L8" s="34">
        <f>K8/$K$13</f>
        <v>0.04201680672268908</v>
      </c>
      <c r="M8" s="232">
        <v>16</v>
      </c>
      <c r="N8" s="300">
        <f t="shared" si="2"/>
        <v>0.02002503128911139</v>
      </c>
      <c r="O8" s="232">
        <v>15</v>
      </c>
      <c r="P8" s="195">
        <f t="shared" si="3"/>
        <v>0.02145922746781116</v>
      </c>
      <c r="Q8" s="231">
        <f t="shared" si="4"/>
        <v>19</v>
      </c>
      <c r="R8" s="183">
        <f t="shared" si="5"/>
        <v>0.017351598173515982</v>
      </c>
    </row>
    <row r="9" spans="1:18" ht="15">
      <c r="A9" s="182"/>
      <c r="B9" s="229" t="s">
        <v>21</v>
      </c>
      <c r="C9" s="97"/>
      <c r="D9" s="34">
        <f>C9/$C$13</f>
        <v>0</v>
      </c>
      <c r="E9" s="97">
        <v>1</v>
      </c>
      <c r="F9" s="34">
        <f t="shared" si="0"/>
        <v>0.0037593984962406013</v>
      </c>
      <c r="G9" s="97"/>
      <c r="H9" s="34"/>
      <c r="I9" s="97">
        <v>3</v>
      </c>
      <c r="J9" s="34">
        <f t="shared" si="1"/>
        <v>0.00909090909090909</v>
      </c>
      <c r="K9" s="97"/>
      <c r="L9" s="34">
        <f>K9/$K$13</f>
        <v>0</v>
      </c>
      <c r="M9" s="232">
        <v>3</v>
      </c>
      <c r="N9" s="300">
        <f t="shared" si="2"/>
        <v>0.0037546933667083854</v>
      </c>
      <c r="O9" s="232">
        <v>0</v>
      </c>
      <c r="P9" s="195">
        <f t="shared" si="3"/>
        <v>0</v>
      </c>
      <c r="Q9" s="231">
        <f t="shared" si="4"/>
        <v>4</v>
      </c>
      <c r="R9" s="183">
        <f t="shared" si="5"/>
        <v>0.0036529680365296802</v>
      </c>
    </row>
    <row r="10" spans="1:18" ht="16.5" customHeight="1">
      <c r="A10" s="182"/>
      <c r="B10" s="229" t="s">
        <v>22</v>
      </c>
      <c r="C10" s="97">
        <v>14</v>
      </c>
      <c r="D10" s="34">
        <f>C10/$C$13</f>
        <v>0.04242424242424243</v>
      </c>
      <c r="E10" s="97">
        <v>8</v>
      </c>
      <c r="F10" s="34">
        <f t="shared" si="0"/>
        <v>0.03007518796992481</v>
      </c>
      <c r="G10" s="97">
        <v>1</v>
      </c>
      <c r="H10" s="34"/>
      <c r="I10" s="97">
        <v>7</v>
      </c>
      <c r="J10" s="34">
        <f t="shared" si="1"/>
        <v>0.021212121212121213</v>
      </c>
      <c r="K10" s="97">
        <v>1</v>
      </c>
      <c r="L10" s="34">
        <f>K10/$K$13</f>
        <v>0.008403361344537815</v>
      </c>
      <c r="M10" s="232">
        <v>22</v>
      </c>
      <c r="N10" s="300">
        <f t="shared" si="2"/>
        <v>0.02753441802252816</v>
      </c>
      <c r="O10" s="232">
        <v>16</v>
      </c>
      <c r="P10" s="195">
        <f t="shared" si="3"/>
        <v>0.022889842632331903</v>
      </c>
      <c r="Q10" s="231">
        <f t="shared" si="4"/>
        <v>31</v>
      </c>
      <c r="R10" s="183">
        <f t="shared" si="5"/>
        <v>0.028310502283105023</v>
      </c>
    </row>
    <row r="11" spans="1:18" ht="26.25">
      <c r="A11" s="182"/>
      <c r="B11" s="229" t="s">
        <v>23</v>
      </c>
      <c r="C11" s="97"/>
      <c r="D11" s="34"/>
      <c r="E11" s="97">
        <v>3</v>
      </c>
      <c r="F11" s="34">
        <f t="shared" si="0"/>
        <v>0.011278195488721804</v>
      </c>
      <c r="G11" s="97">
        <v>1</v>
      </c>
      <c r="H11" s="34">
        <f>G11/$G$13</f>
        <v>0.02</v>
      </c>
      <c r="I11" s="97">
        <v>1</v>
      </c>
      <c r="J11" s="34">
        <f t="shared" si="1"/>
        <v>0.0030303030303030303</v>
      </c>
      <c r="K11" s="97">
        <v>8</v>
      </c>
      <c r="L11" s="34"/>
      <c r="M11" s="232">
        <v>2</v>
      </c>
      <c r="N11" s="300">
        <f t="shared" si="2"/>
        <v>0.0025031289111389237</v>
      </c>
      <c r="O11" s="232">
        <v>7</v>
      </c>
      <c r="P11" s="195">
        <f t="shared" si="3"/>
        <v>0.010014306151645207</v>
      </c>
      <c r="Q11" s="231">
        <f t="shared" si="4"/>
        <v>13</v>
      </c>
      <c r="R11" s="183">
        <f t="shared" si="5"/>
        <v>0.011872146118721462</v>
      </c>
    </row>
    <row r="12" spans="1:18" ht="26.25">
      <c r="A12" s="182"/>
      <c r="B12" s="229" t="s">
        <v>24</v>
      </c>
      <c r="C12" s="97"/>
      <c r="D12" s="34"/>
      <c r="E12" s="97">
        <v>2</v>
      </c>
      <c r="F12" s="34">
        <f t="shared" si="0"/>
        <v>0.007518796992481203</v>
      </c>
      <c r="G12" s="97"/>
      <c r="H12" s="34"/>
      <c r="I12" s="97">
        <v>4</v>
      </c>
      <c r="J12" s="140">
        <f t="shared" si="1"/>
        <v>0.012121212121212121</v>
      </c>
      <c r="K12" s="97">
        <v>1</v>
      </c>
      <c r="L12" s="34"/>
      <c r="M12" s="232">
        <v>4</v>
      </c>
      <c r="N12" s="300">
        <f t="shared" si="2"/>
        <v>0.0050062578222778474</v>
      </c>
      <c r="O12" s="232">
        <v>5</v>
      </c>
      <c r="P12" s="195">
        <f t="shared" si="3"/>
        <v>0.00715307582260372</v>
      </c>
      <c r="Q12" s="231">
        <f t="shared" si="4"/>
        <v>7</v>
      </c>
      <c r="R12" s="183">
        <f t="shared" si="5"/>
        <v>0.006392694063926941</v>
      </c>
    </row>
    <row r="13" spans="1:18" ht="15.75" thickBot="1">
      <c r="A13" s="216"/>
      <c r="B13" s="177" t="s">
        <v>16</v>
      </c>
      <c r="C13" s="172">
        <f>SUM(C6:C12)</f>
        <v>330</v>
      </c>
      <c r="D13" s="178">
        <f>C13/$C$13</f>
        <v>1</v>
      </c>
      <c r="E13" s="172">
        <f>SUM(E6:E12)</f>
        <v>266</v>
      </c>
      <c r="F13" s="179">
        <f>E13/$E$13</f>
        <v>1</v>
      </c>
      <c r="G13" s="172">
        <f>SUM(G6:G12)</f>
        <v>50</v>
      </c>
      <c r="H13" s="180">
        <f>G13/$G$13</f>
        <v>1</v>
      </c>
      <c r="I13" s="172">
        <f>SUM(I6:I12)</f>
        <v>330</v>
      </c>
      <c r="J13" s="173">
        <f>I13/$I$13</f>
        <v>1</v>
      </c>
      <c r="K13" s="172">
        <f>SUM(K6:K12)</f>
        <v>119</v>
      </c>
      <c r="L13" s="181">
        <f>K13/$K$13</f>
        <v>1</v>
      </c>
      <c r="M13" s="196">
        <f>SUM(M6:M12)</f>
        <v>799</v>
      </c>
      <c r="N13" s="193">
        <f>M13/$M$13</f>
        <v>1</v>
      </c>
      <c r="O13" s="194">
        <f>SUM(O6:O12)</f>
        <v>699</v>
      </c>
      <c r="P13" s="195">
        <f>O13/$O$13</f>
        <v>1</v>
      </c>
      <c r="Q13" s="273">
        <f t="shared" si="4"/>
        <v>1095</v>
      </c>
      <c r="R13" s="183">
        <f t="shared" si="5"/>
        <v>1</v>
      </c>
    </row>
    <row r="14" spans="1:14" ht="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7" ht="15">
      <c r="A15" s="54" t="s">
        <v>72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29"/>
      <c r="Q15" s="29"/>
    </row>
    <row r="16" spans="1:17" ht="15.75" thickBot="1">
      <c r="A16" s="56" t="s">
        <v>126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29"/>
      <c r="Q16" s="29"/>
    </row>
    <row r="17" spans="1:17" ht="15.75" thickBot="1">
      <c r="A17" s="55"/>
      <c r="B17" s="57"/>
      <c r="C17" s="370" t="s">
        <v>0</v>
      </c>
      <c r="D17" s="370"/>
      <c r="E17" s="370"/>
      <c r="F17" s="370"/>
      <c r="G17" s="370"/>
      <c r="H17" s="370"/>
      <c r="I17" s="370"/>
      <c r="J17" s="370"/>
      <c r="K17" s="370"/>
      <c r="L17" s="370"/>
      <c r="M17" s="233"/>
      <c r="N17" s="234"/>
      <c r="O17" s="29"/>
      <c r="Q17" s="29"/>
    </row>
    <row r="18" spans="1:17" ht="15">
      <c r="A18" s="55"/>
      <c r="B18" s="58"/>
      <c r="C18" s="332" t="s">
        <v>39</v>
      </c>
      <c r="D18" s="333"/>
      <c r="E18" s="334" t="s">
        <v>37</v>
      </c>
      <c r="F18" s="332"/>
      <c r="G18" s="334" t="s">
        <v>36</v>
      </c>
      <c r="H18" s="332"/>
      <c r="I18" s="334" t="s">
        <v>38</v>
      </c>
      <c r="J18" s="332"/>
      <c r="K18" s="334" t="s">
        <v>40</v>
      </c>
      <c r="L18" s="335"/>
      <c r="M18" s="375" t="s">
        <v>86</v>
      </c>
      <c r="N18" s="376"/>
      <c r="O18" s="29"/>
      <c r="Q18" s="29"/>
    </row>
    <row r="19" spans="1:17" ht="15">
      <c r="A19" s="55"/>
      <c r="B19" s="185"/>
      <c r="C19" s="192" t="s">
        <v>51</v>
      </c>
      <c r="D19" s="192" t="s">
        <v>50</v>
      </c>
      <c r="E19" s="192" t="s">
        <v>51</v>
      </c>
      <c r="F19" s="192" t="s">
        <v>50</v>
      </c>
      <c r="G19" s="192" t="s">
        <v>51</v>
      </c>
      <c r="H19" s="192" t="s">
        <v>50</v>
      </c>
      <c r="I19" s="192" t="s">
        <v>51</v>
      </c>
      <c r="J19" s="192" t="s">
        <v>50</v>
      </c>
      <c r="K19" s="192" t="s">
        <v>51</v>
      </c>
      <c r="L19" s="192" t="s">
        <v>50</v>
      </c>
      <c r="M19" s="265" t="s">
        <v>51</v>
      </c>
      <c r="N19" s="237" t="s">
        <v>50</v>
      </c>
      <c r="O19" s="29"/>
      <c r="Q19" s="29"/>
    </row>
    <row r="20" spans="1:17" ht="15">
      <c r="A20" s="55"/>
      <c r="B20" s="71" t="s">
        <v>52</v>
      </c>
      <c r="C20" s="97">
        <v>1</v>
      </c>
      <c r="D20" s="32">
        <f>C20/$C$26</f>
        <v>0.0030303030303030303</v>
      </c>
      <c r="E20" s="97">
        <v>2</v>
      </c>
      <c r="F20" s="32">
        <f>E20/$E$26</f>
        <v>0.007518796992481203</v>
      </c>
      <c r="G20" s="97"/>
      <c r="H20" s="32">
        <f>G20/$G$26</f>
        <v>0</v>
      </c>
      <c r="I20" s="97">
        <v>1</v>
      </c>
      <c r="J20" s="32">
        <f>I20/$I$26</f>
        <v>0.0030303030303030303</v>
      </c>
      <c r="K20" s="97"/>
      <c r="L20" s="32">
        <f>K20/$K$26</f>
        <v>0</v>
      </c>
      <c r="M20" s="231">
        <f>SUM(C20+E20+G20+I20+K20)</f>
        <v>4</v>
      </c>
      <c r="N20" s="33">
        <f>M20/$M$26</f>
        <v>0.0036529680365296802</v>
      </c>
      <c r="O20" s="29"/>
      <c r="Q20" s="29"/>
    </row>
    <row r="21" spans="1:17" ht="30">
      <c r="A21" s="55"/>
      <c r="B21" s="71" t="s">
        <v>53</v>
      </c>
      <c r="C21" s="97">
        <v>20</v>
      </c>
      <c r="D21" s="34">
        <f aca="true" t="shared" si="6" ref="D21:D26">C21/$C$26</f>
        <v>0.06060606060606061</v>
      </c>
      <c r="E21" s="97">
        <v>84</v>
      </c>
      <c r="F21" s="34">
        <f aca="true" t="shared" si="7" ref="F21:F26">E21/$E$26</f>
        <v>0.3157894736842105</v>
      </c>
      <c r="G21" s="97">
        <v>6</v>
      </c>
      <c r="H21" s="34">
        <f aca="true" t="shared" si="8" ref="H21:H26">G21/$G$26</f>
        <v>0.12</v>
      </c>
      <c r="I21" s="97">
        <v>44</v>
      </c>
      <c r="J21" s="34">
        <f aca="true" t="shared" si="9" ref="J21:J26">I21/$I$26</f>
        <v>0.13333333333333333</v>
      </c>
      <c r="K21" s="97">
        <v>27</v>
      </c>
      <c r="L21" s="34">
        <f aca="true" t="shared" si="10" ref="L21:L26">K21/$K$26</f>
        <v>0.226890756302521</v>
      </c>
      <c r="M21" s="231">
        <f aca="true" t="shared" si="11" ref="M21:M26">SUM(C21+E21+G21+I21+K21)</f>
        <v>181</v>
      </c>
      <c r="N21" s="33">
        <f aca="true" t="shared" si="12" ref="N21:N26">M21/$M$26</f>
        <v>0.16529680365296803</v>
      </c>
      <c r="O21" s="29"/>
      <c r="Q21" s="29"/>
    </row>
    <row r="22" spans="1:17" ht="30">
      <c r="A22" s="55"/>
      <c r="B22" s="71" t="s">
        <v>54</v>
      </c>
      <c r="C22" s="97">
        <v>89</v>
      </c>
      <c r="D22" s="34">
        <f t="shared" si="6"/>
        <v>0.2696969696969697</v>
      </c>
      <c r="E22" s="97">
        <v>70</v>
      </c>
      <c r="F22" s="34">
        <f t="shared" si="7"/>
        <v>0.2631578947368421</v>
      </c>
      <c r="G22" s="97">
        <v>19</v>
      </c>
      <c r="H22" s="34">
        <f t="shared" si="8"/>
        <v>0.38</v>
      </c>
      <c r="I22" s="97">
        <v>125</v>
      </c>
      <c r="J22" s="34">
        <f t="shared" si="9"/>
        <v>0.3787878787878788</v>
      </c>
      <c r="K22" s="97">
        <v>31</v>
      </c>
      <c r="L22" s="34">
        <f t="shared" si="10"/>
        <v>0.2605042016806723</v>
      </c>
      <c r="M22" s="231">
        <f t="shared" si="11"/>
        <v>334</v>
      </c>
      <c r="N22" s="33">
        <f t="shared" si="12"/>
        <v>0.3050228310502283</v>
      </c>
      <c r="O22" s="29"/>
      <c r="Q22" s="29"/>
    </row>
    <row r="23" spans="1:17" ht="30">
      <c r="A23" s="55"/>
      <c r="B23" s="71" t="s">
        <v>55</v>
      </c>
      <c r="C23" s="97">
        <v>27</v>
      </c>
      <c r="D23" s="34">
        <f t="shared" si="6"/>
        <v>0.08181818181818182</v>
      </c>
      <c r="E23" s="97">
        <v>30</v>
      </c>
      <c r="F23" s="34">
        <f t="shared" si="7"/>
        <v>0.11278195488721804</v>
      </c>
      <c r="G23" s="97">
        <v>5</v>
      </c>
      <c r="H23" s="34">
        <f t="shared" si="8"/>
        <v>0.1</v>
      </c>
      <c r="I23" s="97">
        <v>27</v>
      </c>
      <c r="J23" s="34">
        <f t="shared" si="9"/>
        <v>0.08181818181818182</v>
      </c>
      <c r="K23" s="97">
        <v>13</v>
      </c>
      <c r="L23" s="34">
        <f t="shared" si="10"/>
        <v>0.1092436974789916</v>
      </c>
      <c r="M23" s="231">
        <f t="shared" si="11"/>
        <v>102</v>
      </c>
      <c r="N23" s="33">
        <f t="shared" si="12"/>
        <v>0.09315068493150686</v>
      </c>
      <c r="O23" s="29"/>
      <c r="Q23" s="29"/>
    </row>
    <row r="24" spans="1:17" ht="30">
      <c r="A24" s="55"/>
      <c r="B24" s="71" t="s">
        <v>56</v>
      </c>
      <c r="C24" s="97">
        <v>23</v>
      </c>
      <c r="D24" s="34">
        <f t="shared" si="6"/>
        <v>0.0696969696969697</v>
      </c>
      <c r="E24" s="97">
        <v>21</v>
      </c>
      <c r="F24" s="34">
        <f t="shared" si="7"/>
        <v>0.07894736842105263</v>
      </c>
      <c r="G24" s="97">
        <v>1</v>
      </c>
      <c r="H24" s="34">
        <f t="shared" si="8"/>
        <v>0.02</v>
      </c>
      <c r="I24" s="97">
        <v>29</v>
      </c>
      <c r="J24" s="34">
        <f t="shared" si="9"/>
        <v>0.08787878787878788</v>
      </c>
      <c r="K24" s="97">
        <v>2</v>
      </c>
      <c r="L24" s="34">
        <f t="shared" si="10"/>
        <v>0.01680672268907563</v>
      </c>
      <c r="M24" s="231">
        <f t="shared" si="11"/>
        <v>76</v>
      </c>
      <c r="N24" s="33">
        <f t="shared" si="12"/>
        <v>0.06940639269406393</v>
      </c>
      <c r="O24" s="29"/>
      <c r="Q24" s="29"/>
    </row>
    <row r="25" spans="1:17" ht="30.75" thickBot="1">
      <c r="A25" s="55"/>
      <c r="B25" s="142" t="s">
        <v>57</v>
      </c>
      <c r="C25" s="97">
        <v>170</v>
      </c>
      <c r="D25" s="34">
        <f t="shared" si="6"/>
        <v>0.5151515151515151</v>
      </c>
      <c r="E25" s="97">
        <v>59</v>
      </c>
      <c r="F25" s="34">
        <f t="shared" si="7"/>
        <v>0.22180451127819548</v>
      </c>
      <c r="G25" s="97">
        <v>19</v>
      </c>
      <c r="H25" s="34">
        <f t="shared" si="8"/>
        <v>0.38</v>
      </c>
      <c r="I25" s="97">
        <v>104</v>
      </c>
      <c r="J25" s="34">
        <f t="shared" si="9"/>
        <v>0.3151515151515151</v>
      </c>
      <c r="K25" s="97">
        <v>46</v>
      </c>
      <c r="L25" s="34">
        <f t="shared" si="10"/>
        <v>0.3865546218487395</v>
      </c>
      <c r="M25" s="231">
        <f t="shared" si="11"/>
        <v>398</v>
      </c>
      <c r="N25" s="33">
        <f t="shared" si="12"/>
        <v>0.3634703196347032</v>
      </c>
      <c r="O25" s="29"/>
      <c r="Q25" s="29"/>
    </row>
    <row r="26" spans="1:17" ht="15.75" thickBot="1">
      <c r="A26" s="55"/>
      <c r="B26" s="60" t="s">
        <v>16</v>
      </c>
      <c r="C26" s="143">
        <f>SUM(C20:C25)</f>
        <v>330</v>
      </c>
      <c r="D26" s="144">
        <f t="shared" si="6"/>
        <v>1</v>
      </c>
      <c r="E26" s="145">
        <f>SUM(E20:E25)</f>
        <v>266</v>
      </c>
      <c r="F26" s="144">
        <f t="shared" si="7"/>
        <v>1</v>
      </c>
      <c r="G26" s="145">
        <f>SUM(G20:G25)</f>
        <v>50</v>
      </c>
      <c r="H26" s="144">
        <f t="shared" si="8"/>
        <v>1</v>
      </c>
      <c r="I26" s="143">
        <f>SUM(I20:I25)</f>
        <v>330</v>
      </c>
      <c r="J26" s="144">
        <f t="shared" si="9"/>
        <v>1</v>
      </c>
      <c r="K26" s="143">
        <f>SUM(K20:K25)</f>
        <v>119</v>
      </c>
      <c r="L26" s="146">
        <f t="shared" si="10"/>
        <v>1</v>
      </c>
      <c r="M26" s="274">
        <f t="shared" si="11"/>
        <v>1095</v>
      </c>
      <c r="N26" s="238">
        <f t="shared" si="12"/>
        <v>1</v>
      </c>
      <c r="O26" s="29"/>
      <c r="Q26" s="29"/>
    </row>
    <row r="27" spans="1:17" ht="1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215"/>
      <c r="M27" s="235"/>
      <c r="N27" s="236"/>
      <c r="O27" s="29"/>
      <c r="Q27" s="29"/>
    </row>
    <row r="28" spans="1:17" ht="15">
      <c r="A28" s="54" t="s">
        <v>78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29"/>
      <c r="Q28" s="29"/>
    </row>
    <row r="29" spans="1:17" ht="15.75" thickBot="1">
      <c r="A29" s="56" t="s">
        <v>127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29"/>
      <c r="Q29" s="29"/>
    </row>
    <row r="30" spans="1:17" ht="43.5" customHeight="1">
      <c r="A30" s="55"/>
      <c r="B30" s="61" t="s">
        <v>73</v>
      </c>
      <c r="C30" s="377" t="s">
        <v>77</v>
      </c>
      <c r="D30" s="378"/>
      <c r="E30" s="377" t="s">
        <v>76</v>
      </c>
      <c r="F30" s="378"/>
      <c r="G30" s="55"/>
      <c r="H30" s="55"/>
      <c r="I30" s="55"/>
      <c r="J30" s="55"/>
      <c r="K30" s="55"/>
      <c r="L30" s="55"/>
      <c r="M30" s="55"/>
      <c r="N30" s="55"/>
      <c r="O30" s="29"/>
      <c r="Q30" s="29"/>
    </row>
    <row r="31" spans="1:17" ht="15">
      <c r="A31" s="55"/>
      <c r="B31" s="59"/>
      <c r="C31" s="27" t="s">
        <v>51</v>
      </c>
      <c r="D31" s="26" t="s">
        <v>50</v>
      </c>
      <c r="E31" s="27" t="s">
        <v>51</v>
      </c>
      <c r="F31" s="26" t="s">
        <v>50</v>
      </c>
      <c r="G31" s="55"/>
      <c r="H31" s="55"/>
      <c r="I31" s="55"/>
      <c r="J31" s="55"/>
      <c r="K31" s="55"/>
      <c r="L31" s="275"/>
      <c r="M31" s="55"/>
      <c r="N31" s="55"/>
      <c r="O31" s="29"/>
      <c r="Q31" s="29"/>
    </row>
    <row r="32" spans="1:17" ht="15">
      <c r="A32" s="55"/>
      <c r="B32" s="301" t="s">
        <v>41</v>
      </c>
      <c r="C32" s="97">
        <v>72</v>
      </c>
      <c r="D32" s="50">
        <f>C32/$C$41</f>
        <v>0.1651376146788991</v>
      </c>
      <c r="E32" s="97">
        <v>1</v>
      </c>
      <c r="F32" s="302">
        <f>E32/$E$41</f>
        <v>0.002109704641350211</v>
      </c>
      <c r="G32" s="55"/>
      <c r="H32" s="55"/>
      <c r="I32" s="55"/>
      <c r="J32" s="55"/>
      <c r="K32" s="55"/>
      <c r="L32" s="275"/>
      <c r="M32" s="55"/>
      <c r="N32" s="55"/>
      <c r="O32" s="29"/>
      <c r="Q32" s="29"/>
    </row>
    <row r="33" spans="1:17" ht="15">
      <c r="A33" s="55"/>
      <c r="B33" s="301" t="s">
        <v>42</v>
      </c>
      <c r="C33" s="97">
        <v>181</v>
      </c>
      <c r="D33" s="52">
        <f aca="true" t="shared" si="13" ref="D33:D41">C33/$C$41</f>
        <v>0.4151376146788991</v>
      </c>
      <c r="E33" s="97">
        <v>232</v>
      </c>
      <c r="F33" s="303">
        <f aca="true" t="shared" si="14" ref="F33:F41">E33/$E$41</f>
        <v>0.48945147679324896</v>
      </c>
      <c r="G33" s="55"/>
      <c r="H33" s="55"/>
      <c r="I33" s="55"/>
      <c r="J33" s="55"/>
      <c r="K33" s="55"/>
      <c r="L33" s="55"/>
      <c r="M33" s="55"/>
      <c r="N33" s="55"/>
      <c r="O33" s="29"/>
      <c r="Q33" s="29"/>
    </row>
    <row r="34" spans="1:17" ht="15">
      <c r="A34" s="55"/>
      <c r="B34" s="301" t="s">
        <v>43</v>
      </c>
      <c r="C34" s="97">
        <v>41</v>
      </c>
      <c r="D34" s="52">
        <f t="shared" si="13"/>
        <v>0.09403669724770643</v>
      </c>
      <c r="E34" s="97">
        <v>164</v>
      </c>
      <c r="F34" s="303">
        <f t="shared" si="14"/>
        <v>0.3459915611814346</v>
      </c>
      <c r="G34" s="55"/>
      <c r="H34" s="55"/>
      <c r="I34" s="55"/>
      <c r="J34" s="55"/>
      <c r="K34" s="55"/>
      <c r="L34" s="55"/>
      <c r="M34" s="55"/>
      <c r="N34" s="55"/>
      <c r="O34" s="29"/>
      <c r="Q34" s="29"/>
    </row>
    <row r="35" spans="1:17" ht="15">
      <c r="A35" s="55"/>
      <c r="B35" s="301" t="s">
        <v>44</v>
      </c>
      <c r="C35" s="97">
        <v>41</v>
      </c>
      <c r="D35" s="52">
        <f t="shared" si="13"/>
        <v>0.09403669724770643</v>
      </c>
      <c r="E35" s="97">
        <v>47</v>
      </c>
      <c r="F35" s="303">
        <f t="shared" si="14"/>
        <v>0.09915611814345991</v>
      </c>
      <c r="G35" s="55"/>
      <c r="H35" s="55"/>
      <c r="I35" s="55"/>
      <c r="J35" s="55"/>
      <c r="K35" s="55"/>
      <c r="L35" s="55"/>
      <c r="M35" s="55"/>
      <c r="N35" s="55"/>
      <c r="O35" s="29"/>
      <c r="Q35" s="29"/>
    </row>
    <row r="36" spans="1:17" ht="15">
      <c r="A36" s="55"/>
      <c r="B36" s="301" t="s">
        <v>45</v>
      </c>
      <c r="C36" s="97">
        <v>45</v>
      </c>
      <c r="D36" s="52">
        <f t="shared" si="13"/>
        <v>0.10321100917431193</v>
      </c>
      <c r="E36" s="97">
        <v>16</v>
      </c>
      <c r="F36" s="303">
        <f t="shared" si="14"/>
        <v>0.03375527426160337</v>
      </c>
      <c r="G36" s="55"/>
      <c r="H36" s="55"/>
      <c r="I36" s="55"/>
      <c r="J36" s="55"/>
      <c r="K36" s="55"/>
      <c r="L36" s="55"/>
      <c r="M36" s="55"/>
      <c r="N36" s="55"/>
      <c r="O36" s="29"/>
      <c r="Q36" s="29"/>
    </row>
    <row r="37" spans="1:17" ht="15">
      <c r="A37" s="55"/>
      <c r="B37" s="301" t="s">
        <v>74</v>
      </c>
      <c r="C37" s="97">
        <v>20</v>
      </c>
      <c r="D37" s="52">
        <f t="shared" si="13"/>
        <v>0.045871559633027525</v>
      </c>
      <c r="E37" s="97">
        <v>3</v>
      </c>
      <c r="F37" s="303">
        <f t="shared" si="14"/>
        <v>0.006329113924050633</v>
      </c>
      <c r="G37" s="55"/>
      <c r="H37" s="55"/>
      <c r="I37" s="55"/>
      <c r="J37" s="55"/>
      <c r="K37" s="55"/>
      <c r="L37" s="55"/>
      <c r="M37" s="55"/>
      <c r="N37" s="55"/>
      <c r="O37" s="29"/>
      <c r="Q37" s="29"/>
    </row>
    <row r="38" spans="1:17" ht="15">
      <c r="A38" s="55"/>
      <c r="B38" s="301" t="s">
        <v>75</v>
      </c>
      <c r="C38" s="97">
        <v>22</v>
      </c>
      <c r="D38" s="52">
        <f t="shared" si="13"/>
        <v>0.05045871559633028</v>
      </c>
      <c r="E38" s="97">
        <v>6</v>
      </c>
      <c r="F38" s="303">
        <f t="shared" si="14"/>
        <v>0.012658227848101266</v>
      </c>
      <c r="G38" s="55"/>
      <c r="H38" s="55"/>
      <c r="I38" s="55"/>
      <c r="J38" s="55"/>
      <c r="K38" s="55"/>
      <c r="L38" s="55"/>
      <c r="M38" s="55"/>
      <c r="N38" s="55"/>
      <c r="O38" s="29"/>
      <c r="Q38" s="29"/>
    </row>
    <row r="39" spans="1:17" ht="15">
      <c r="A39" s="55"/>
      <c r="B39" s="301" t="s">
        <v>47</v>
      </c>
      <c r="C39" s="97">
        <v>14</v>
      </c>
      <c r="D39" s="52">
        <f t="shared" si="13"/>
        <v>0.03211009174311927</v>
      </c>
      <c r="E39" s="97">
        <v>5</v>
      </c>
      <c r="F39" s="303">
        <f t="shared" si="14"/>
        <v>0.010548523206751054</v>
      </c>
      <c r="G39" s="55"/>
      <c r="H39" s="55"/>
      <c r="I39" s="55"/>
      <c r="J39" s="55"/>
      <c r="K39" s="55"/>
      <c r="L39" s="55"/>
      <c r="M39" s="55"/>
      <c r="N39" s="55"/>
      <c r="O39" s="29"/>
      <c r="Q39" s="29"/>
    </row>
    <row r="40" spans="1:17" ht="15">
      <c r="A40" s="55"/>
      <c r="B40" s="301" t="s">
        <v>48</v>
      </c>
      <c r="C40" s="97">
        <v>0</v>
      </c>
      <c r="D40" s="52">
        <f t="shared" si="13"/>
        <v>0</v>
      </c>
      <c r="E40" s="97">
        <v>0</v>
      </c>
      <c r="F40" s="303">
        <f t="shared" si="14"/>
        <v>0</v>
      </c>
      <c r="G40" s="55"/>
      <c r="H40" s="55"/>
      <c r="I40" s="55"/>
      <c r="J40" s="55"/>
      <c r="K40" s="55"/>
      <c r="L40" s="55"/>
      <c r="M40" s="55"/>
      <c r="N40" s="55"/>
      <c r="O40" s="29"/>
      <c r="Q40" s="29"/>
    </row>
    <row r="41" spans="1:17" ht="15.75" thickBot="1">
      <c r="A41" s="55"/>
      <c r="B41" s="186" t="s">
        <v>1</v>
      </c>
      <c r="C41" s="161">
        <f>SUM(C32:C40)</f>
        <v>436</v>
      </c>
      <c r="D41" s="162">
        <f t="shared" si="13"/>
        <v>1</v>
      </c>
      <c r="E41" s="161">
        <f>SUM(E32:E40)</f>
        <v>474</v>
      </c>
      <c r="F41" s="162">
        <f t="shared" si="14"/>
        <v>1</v>
      </c>
      <c r="G41" s="55"/>
      <c r="H41" s="55"/>
      <c r="I41" s="55"/>
      <c r="J41" s="55"/>
      <c r="K41" s="55"/>
      <c r="L41" s="55"/>
      <c r="M41" s="55"/>
      <c r="N41" s="55"/>
      <c r="O41" s="29"/>
      <c r="Q41" s="29"/>
    </row>
    <row r="42" spans="1:14" ht="15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</row>
    <row r="43" spans="9:10" ht="15">
      <c r="I43" s="29"/>
      <c r="J43" s="29"/>
    </row>
    <row r="44" spans="9:10" ht="15">
      <c r="I44" s="29"/>
      <c r="J44" s="29"/>
    </row>
    <row r="45" ht="15">
      <c r="I45" s="29"/>
    </row>
    <row r="46" ht="15">
      <c r="I46" s="29"/>
    </row>
    <row r="47" ht="15">
      <c r="I47" s="29"/>
    </row>
    <row r="48" ht="15">
      <c r="I48" s="29"/>
    </row>
  </sheetData>
  <sheetProtection/>
  <mergeCells count="18">
    <mergeCell ref="Q4:R4"/>
    <mergeCell ref="M18:N18"/>
    <mergeCell ref="C30:D30"/>
    <mergeCell ref="E30:F30"/>
    <mergeCell ref="K18:L18"/>
    <mergeCell ref="K4:L4"/>
    <mergeCell ref="C18:D18"/>
    <mergeCell ref="E18:F18"/>
    <mergeCell ref="G18:H18"/>
    <mergeCell ref="I18:J18"/>
    <mergeCell ref="C17:L17"/>
    <mergeCell ref="C4:D4"/>
    <mergeCell ref="M3:P3"/>
    <mergeCell ref="E4:F4"/>
    <mergeCell ref="G4:H4"/>
    <mergeCell ref="M4:N4"/>
    <mergeCell ref="I4:J4"/>
    <mergeCell ref="O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2014-02-11T08:40:06Z</cp:lastPrinted>
  <dcterms:created xsi:type="dcterms:W3CDTF">2010-12-15T07:52:14Z</dcterms:created>
  <dcterms:modified xsi:type="dcterms:W3CDTF">2014-02-27T08:09:12Z</dcterms:modified>
  <cp:category/>
  <cp:version/>
  <cp:contentType/>
  <cp:contentStatus/>
</cp:coreProperties>
</file>